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195" windowHeight="7425"/>
  </bookViews>
  <sheets>
    <sheet name="Лист1" sheetId="1" r:id="rId1"/>
  </sheets>
  <definedNames>
    <definedName name="_xlnm.Print_Area" localSheetId="0">Лист1!$A$1:$H$43</definedName>
  </definedNames>
  <calcPr calcId="144525"/>
</workbook>
</file>

<file path=xl/calcChain.xml><?xml version="1.0" encoding="utf-8"?>
<calcChain xmlns="http://schemas.openxmlformats.org/spreadsheetml/2006/main">
  <c r="H26" i="1" l="1"/>
  <c r="H12" i="1"/>
  <c r="H10" i="1"/>
  <c r="G10" i="1"/>
  <c r="H9" i="1"/>
  <c r="H11" i="1" l="1"/>
  <c r="F9" i="1"/>
  <c r="D11" i="1" l="1"/>
  <c r="H21" i="1"/>
  <c r="H22" i="1"/>
  <c r="H27" i="1"/>
  <c r="B9" i="1"/>
  <c r="G11" i="1"/>
  <c r="E9" i="1"/>
  <c r="C39" i="1"/>
  <c r="B39" i="1"/>
  <c r="F32" i="1"/>
  <c r="E32" i="1"/>
  <c r="C32" i="1"/>
  <c r="B32" i="1"/>
  <c r="H13" i="1"/>
  <c r="H14" i="1"/>
  <c r="H15" i="1"/>
  <c r="H16" i="1"/>
  <c r="F20" i="1"/>
  <c r="C20" i="1"/>
  <c r="B20" i="1"/>
  <c r="E20" i="1"/>
  <c r="G26" i="1"/>
  <c r="D26" i="1"/>
  <c r="C9" i="1"/>
  <c r="H20" i="1" l="1"/>
  <c r="H32" i="1"/>
  <c r="G20" i="1"/>
  <c r="G25" i="1" l="1"/>
  <c r="G27" i="1"/>
  <c r="G28" i="1"/>
  <c r="G29" i="1"/>
  <c r="G22" i="1" l="1"/>
  <c r="H29" i="1"/>
  <c r="D28" i="1"/>
  <c r="D22" i="1"/>
  <c r="H25" i="1"/>
  <c r="F39" i="1"/>
  <c r="E39" i="1"/>
  <c r="G15" i="1"/>
  <c r="G14" i="1"/>
  <c r="G13" i="1"/>
  <c r="G12" i="1"/>
  <c r="E23" i="1"/>
  <c r="E33" i="1" s="1"/>
  <c r="C23" i="1"/>
  <c r="B23" i="1"/>
  <c r="G21" i="1"/>
  <c r="D27" i="1"/>
  <c r="D29" i="1"/>
  <c r="D31" i="1"/>
  <c r="D25" i="1"/>
  <c r="D21" i="1"/>
  <c r="D20" i="1"/>
  <c r="D14" i="1"/>
  <c r="D15" i="1"/>
  <c r="D12" i="1"/>
  <c r="D10" i="1"/>
  <c r="D13" i="1"/>
  <c r="D32" i="1" l="1"/>
  <c r="B33" i="1"/>
  <c r="C33" i="1"/>
  <c r="G32" i="1"/>
  <c r="F23" i="1"/>
  <c r="H23" i="1" s="1"/>
  <c r="G9" i="1"/>
  <c r="D9" i="1"/>
  <c r="D23" i="1" l="1"/>
  <c r="G23" i="1"/>
  <c r="F33" i="1"/>
</calcChain>
</file>

<file path=xl/sharedStrings.xml><?xml version="1.0" encoding="utf-8"?>
<sst xmlns="http://schemas.openxmlformats.org/spreadsheetml/2006/main" count="52" uniqueCount="49">
  <si>
    <t>Наименование показателя</t>
  </si>
  <si>
    <t>Доходы</t>
  </si>
  <si>
    <t xml:space="preserve">Налоговые и неналоговые доходы </t>
  </si>
  <si>
    <t xml:space="preserve">Доходы от использования имущества, находящегося в государственной и муниципальной собственности                  </t>
  </si>
  <si>
    <t xml:space="preserve">Доходы от продажи материальных и нематериальных активов       </t>
  </si>
  <si>
    <t xml:space="preserve">Безвозмездные поступления      </t>
  </si>
  <si>
    <t xml:space="preserve">Всего:                         </t>
  </si>
  <si>
    <t>Расходы</t>
  </si>
  <si>
    <t xml:space="preserve">Общегосударственные вопросы    </t>
  </si>
  <si>
    <t xml:space="preserve">Национальная экономика         </t>
  </si>
  <si>
    <t xml:space="preserve">Жилищно-коммунальное хозяйство </t>
  </si>
  <si>
    <t xml:space="preserve">Социальная политика            </t>
  </si>
  <si>
    <t>Физическая культура и спорт</t>
  </si>
  <si>
    <t>Обслуживание государственного и муниципального долга</t>
  </si>
  <si>
    <t>Источники</t>
  </si>
  <si>
    <t>Изменение остатков  средств  на счетах по учету средств бюджета</t>
  </si>
  <si>
    <t xml:space="preserve">% исполнения    </t>
  </si>
  <si>
    <t>тыс. руб.</t>
  </si>
  <si>
    <t xml:space="preserve">Результат исполнения бюджета (дефицит "-", профицит "+")    </t>
  </si>
  <si>
    <t xml:space="preserve">Налоги на прибыль, доходы (налог на доходы физических лиц)      </t>
  </si>
  <si>
    <t>Безвозмездные поступления от других бюджетов бюджетной системы РФ</t>
  </si>
  <si>
    <t>С.В. Чалбушева</t>
  </si>
  <si>
    <t>Прочие безвозмездные поступления</t>
  </si>
  <si>
    <t>Сведения</t>
  </si>
  <si>
    <t xml:space="preserve"> </t>
  </si>
  <si>
    <t>Доходы от оказания платных услуг (работ) и компенсации затрат государства</t>
  </si>
  <si>
    <t>Бюджетные кредиты от других бюджетов бюджетной системы РФ</t>
  </si>
  <si>
    <t>Налоги на имущество</t>
  </si>
  <si>
    <t>Государственная пошлина</t>
  </si>
  <si>
    <t xml:space="preserve">Налоги на совокупный доход ( ЕСХН)     </t>
  </si>
  <si>
    <t>Получение бюджетных кредитов из других бюджетов бюджетной системы  Российской Федерации, бюджетами сельских поселений в валюте Российской Федерации</t>
  </si>
  <si>
    <t>Погашение бюджетных кредитов,полученных от других бюджетов бюджетной системы Российской Федерации в валюте  Российской Федерации, бюджетами сельских поселений в валюте Российской Федерации</t>
  </si>
  <si>
    <t>Национальная оборона</t>
  </si>
  <si>
    <t xml:space="preserve">Бюджетные назначения </t>
  </si>
  <si>
    <t xml:space="preserve">Кассовое исполнение </t>
  </si>
  <si>
    <t>Бюджетные назначения</t>
  </si>
  <si>
    <t>Источники финансирования дефицита бюджета -всего:</t>
  </si>
  <si>
    <t>Председатель</t>
  </si>
  <si>
    <t xml:space="preserve">Марксовского муниципального района </t>
  </si>
  <si>
    <t xml:space="preserve">комитета финансов администрации 
</t>
  </si>
  <si>
    <t>Приложение № 3</t>
  </si>
  <si>
    <t>Налоги  на товары (работы, услуги), реализуемые на территории   Российской Федерации</t>
  </si>
  <si>
    <t>Инициативные платежи</t>
  </si>
  <si>
    <t>Темп роста, в %  (2023 г./ 2022 г.)</t>
  </si>
  <si>
    <t>Невыясненные поступления</t>
  </si>
  <si>
    <t>на 1 июля 2022 года</t>
  </si>
  <si>
    <t>на 1 июля 2023 года</t>
  </si>
  <si>
    <t xml:space="preserve"> об исполнении бюджета Осиновского муниципального образования за 1 полугодие 2023 года в сравнении с 1 полугодием 2022 года</t>
  </si>
  <si>
    <t>свыше 200,0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</si>
</sst>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165" fontId="2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right" vertical="center"/>
    </xf>
    <xf numFmtId="165" fontId="16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23" zoomScaleNormal="100" zoomScaleSheetLayoutView="87" workbookViewId="0">
      <selection activeCell="F28" sqref="F28"/>
    </sheetView>
  </sheetViews>
  <sheetFormatPr defaultRowHeight="15" x14ac:dyDescent="0.25"/>
  <cols>
    <col min="1" max="1" width="43.140625" customWidth="1"/>
    <col min="2" max="2" width="14" customWidth="1"/>
    <col min="3" max="3" width="14.42578125" customWidth="1"/>
    <col min="4" max="4" width="13.140625" customWidth="1"/>
    <col min="5" max="5" width="14.5703125" customWidth="1"/>
    <col min="6" max="6" width="14.42578125" customWidth="1"/>
    <col min="7" max="7" width="13.28515625" customWidth="1"/>
    <col min="8" max="8" width="12.85546875" customWidth="1"/>
  </cols>
  <sheetData>
    <row r="1" spans="1:8" ht="15.75" x14ac:dyDescent="0.25">
      <c r="G1" s="17" t="s">
        <v>40</v>
      </c>
      <c r="H1" s="17"/>
    </row>
    <row r="2" spans="1:8" ht="30.75" customHeight="1" x14ac:dyDescent="0.25">
      <c r="G2" s="15"/>
      <c r="H2" s="15"/>
    </row>
    <row r="3" spans="1:8" ht="26.25" customHeight="1" x14ac:dyDescent="0.25">
      <c r="A3" s="18" t="s">
        <v>23</v>
      </c>
      <c r="B3" s="18"/>
      <c r="C3" s="18"/>
      <c r="D3" s="18"/>
      <c r="E3" s="18"/>
      <c r="F3" s="18"/>
      <c r="G3" s="18"/>
      <c r="H3" s="18"/>
    </row>
    <row r="4" spans="1:8" ht="27" customHeight="1" x14ac:dyDescent="0.25">
      <c r="A4" s="18" t="s">
        <v>47</v>
      </c>
      <c r="B4" s="18"/>
      <c r="C4" s="18"/>
      <c r="D4" s="18"/>
      <c r="E4" s="18"/>
      <c r="F4" s="18"/>
      <c r="G4" s="18"/>
      <c r="H4" s="18"/>
    </row>
    <row r="5" spans="1:8" ht="17.25" customHeight="1" x14ac:dyDescent="0.25">
      <c r="A5" s="1"/>
      <c r="B5" s="1"/>
      <c r="C5" s="1"/>
      <c r="D5" s="2"/>
      <c r="E5" s="1"/>
      <c r="F5" s="1"/>
      <c r="G5" s="2"/>
      <c r="H5" s="2" t="s">
        <v>17</v>
      </c>
    </row>
    <row r="6" spans="1:8" ht="17.25" customHeight="1" x14ac:dyDescent="0.25">
      <c r="A6" s="26" t="s">
        <v>0</v>
      </c>
      <c r="B6" s="28" t="s">
        <v>45</v>
      </c>
      <c r="C6" s="29"/>
      <c r="D6" s="30"/>
      <c r="E6" s="31" t="s">
        <v>46</v>
      </c>
      <c r="F6" s="32"/>
      <c r="G6" s="33"/>
      <c r="H6" s="9"/>
    </row>
    <row r="7" spans="1:8" ht="59.25" customHeight="1" x14ac:dyDescent="0.25">
      <c r="A7" s="27"/>
      <c r="B7" s="10" t="s">
        <v>33</v>
      </c>
      <c r="C7" s="10" t="s">
        <v>34</v>
      </c>
      <c r="D7" s="10" t="s">
        <v>16</v>
      </c>
      <c r="E7" s="10" t="s">
        <v>35</v>
      </c>
      <c r="F7" s="10" t="s">
        <v>34</v>
      </c>
      <c r="G7" s="10" t="s">
        <v>16</v>
      </c>
      <c r="H7" s="11" t="s">
        <v>43</v>
      </c>
    </row>
    <row r="8" spans="1:8" x14ac:dyDescent="0.25">
      <c r="A8" s="20" t="s">
        <v>1</v>
      </c>
      <c r="B8" s="21"/>
      <c r="C8" s="21"/>
      <c r="D8" s="21"/>
      <c r="E8" s="21"/>
      <c r="F8" s="21"/>
      <c r="G8" s="21"/>
      <c r="H8" s="21"/>
    </row>
    <row r="9" spans="1:8" x14ac:dyDescent="0.25">
      <c r="A9" s="3" t="s">
        <v>2</v>
      </c>
      <c r="B9" s="35">
        <f>SUM(B10:B18)</f>
        <v>15025.300000000001</v>
      </c>
      <c r="C9" s="35">
        <f>SUM(C10:C17)</f>
        <v>10668.9</v>
      </c>
      <c r="D9" s="36">
        <f>C9/B9*100</f>
        <v>71.006236148363087</v>
      </c>
      <c r="E9" s="37">
        <f>SUM(E10:E18)</f>
        <v>18558.400000000001</v>
      </c>
      <c r="F9" s="37">
        <f>SUM(F10:F19)</f>
        <v>14994.500000000002</v>
      </c>
      <c r="G9" s="38">
        <f t="shared" ref="G9:G15" si="0">F9/E9*100</f>
        <v>80.796297094577113</v>
      </c>
      <c r="H9" s="39">
        <f>F9/C9*100</f>
        <v>140.54401109767645</v>
      </c>
    </row>
    <row r="10" spans="1:8" ht="30" x14ac:dyDescent="0.25">
      <c r="A10" s="4" t="s">
        <v>19</v>
      </c>
      <c r="B10" s="40">
        <v>3764.9</v>
      </c>
      <c r="C10" s="40">
        <v>2664</v>
      </c>
      <c r="D10" s="41">
        <f t="shared" ref="D10:D20" si="1">C10/B10*100</f>
        <v>70.7588514967197</v>
      </c>
      <c r="E10" s="40">
        <v>3800</v>
      </c>
      <c r="F10" s="40">
        <v>4144.3</v>
      </c>
      <c r="G10" s="42">
        <f>F10/E10*100</f>
        <v>109.06052631578949</v>
      </c>
      <c r="H10" s="43">
        <f>F10/C10*100</f>
        <v>155.56681681681684</v>
      </c>
    </row>
    <row r="11" spans="1:8" ht="45" x14ac:dyDescent="0.25">
      <c r="A11" s="4" t="s">
        <v>41</v>
      </c>
      <c r="B11" s="40">
        <v>3609</v>
      </c>
      <c r="C11" s="40">
        <v>1954.4</v>
      </c>
      <c r="D11" s="41">
        <f t="shared" si="1"/>
        <v>54.153505126073711</v>
      </c>
      <c r="E11" s="40">
        <v>3864.3</v>
      </c>
      <c r="F11" s="40">
        <v>2105.8000000000002</v>
      </c>
      <c r="G11" s="42">
        <f t="shared" si="0"/>
        <v>54.493698729394715</v>
      </c>
      <c r="H11" s="43">
        <f t="shared" ref="H11:H16" si="2">SUM(F11/C11)*100</f>
        <v>107.74662300450267</v>
      </c>
    </row>
    <row r="12" spans="1:8" x14ac:dyDescent="0.25">
      <c r="A12" s="4" t="s">
        <v>29</v>
      </c>
      <c r="B12" s="40">
        <v>4618.8</v>
      </c>
      <c r="C12" s="40">
        <v>5534.1</v>
      </c>
      <c r="D12" s="41">
        <f>C12/B12*100</f>
        <v>119.81683554169915</v>
      </c>
      <c r="E12" s="40">
        <v>7145.1</v>
      </c>
      <c r="F12" s="40">
        <v>8273.7000000000007</v>
      </c>
      <c r="G12" s="42">
        <f t="shared" si="0"/>
        <v>115.79544023176722</v>
      </c>
      <c r="H12" s="43">
        <f>F12/C12*100</f>
        <v>149.50398438770532</v>
      </c>
    </row>
    <row r="13" spans="1:8" x14ac:dyDescent="0.25">
      <c r="A13" s="4" t="s">
        <v>27</v>
      </c>
      <c r="B13" s="40">
        <v>2196</v>
      </c>
      <c r="C13" s="40">
        <v>483.9</v>
      </c>
      <c r="D13" s="41">
        <f t="shared" si="1"/>
        <v>22.035519125683059</v>
      </c>
      <c r="E13" s="40">
        <v>2824</v>
      </c>
      <c r="F13" s="40">
        <v>395.5</v>
      </c>
      <c r="G13" s="42">
        <f t="shared" si="0"/>
        <v>14.004957507082153</v>
      </c>
      <c r="H13" s="43">
        <f t="shared" si="2"/>
        <v>81.73176276090102</v>
      </c>
    </row>
    <row r="14" spans="1:8" x14ac:dyDescent="0.25">
      <c r="A14" s="4" t="s">
        <v>28</v>
      </c>
      <c r="B14" s="40">
        <v>20</v>
      </c>
      <c r="C14" s="40">
        <v>6.1</v>
      </c>
      <c r="D14" s="41">
        <f>C14/B14*100</f>
        <v>30.5</v>
      </c>
      <c r="E14" s="40">
        <v>20</v>
      </c>
      <c r="F14" s="40">
        <v>6.2</v>
      </c>
      <c r="G14" s="42">
        <f t="shared" si="0"/>
        <v>31</v>
      </c>
      <c r="H14" s="43">
        <f t="shared" si="2"/>
        <v>101.63934426229508</v>
      </c>
    </row>
    <row r="15" spans="1:8" ht="45" customHeight="1" x14ac:dyDescent="0.25">
      <c r="A15" s="4" t="s">
        <v>3</v>
      </c>
      <c r="B15" s="40">
        <v>106</v>
      </c>
      <c r="C15" s="40">
        <v>26.4</v>
      </c>
      <c r="D15" s="41">
        <f t="shared" si="1"/>
        <v>24.90566037735849</v>
      </c>
      <c r="E15" s="40">
        <v>105</v>
      </c>
      <c r="F15" s="40">
        <v>57.7</v>
      </c>
      <c r="G15" s="42">
        <f t="shared" si="0"/>
        <v>54.952380952380949</v>
      </c>
      <c r="H15" s="43">
        <f t="shared" si="2"/>
        <v>218.56060606060609</v>
      </c>
    </row>
    <row r="16" spans="1:8" ht="29.25" hidden="1" customHeight="1" x14ac:dyDescent="0.25">
      <c r="A16" s="4" t="s">
        <v>25</v>
      </c>
      <c r="B16" s="40"/>
      <c r="C16" s="40"/>
      <c r="D16" s="41"/>
      <c r="E16" s="40"/>
      <c r="F16" s="40"/>
      <c r="G16" s="42"/>
      <c r="H16" s="43" t="e">
        <f t="shared" si="2"/>
        <v>#DIV/0!</v>
      </c>
    </row>
    <row r="17" spans="1:8" ht="30" customHeight="1" x14ac:dyDescent="0.25">
      <c r="A17" s="4" t="s">
        <v>4</v>
      </c>
      <c r="B17" s="40"/>
      <c r="C17" s="40"/>
      <c r="D17" s="41"/>
      <c r="E17" s="40">
        <v>800</v>
      </c>
      <c r="F17" s="40"/>
      <c r="G17" s="42"/>
      <c r="H17" s="43"/>
    </row>
    <row r="18" spans="1:8" x14ac:dyDescent="0.25">
      <c r="A18" s="4" t="s">
        <v>42</v>
      </c>
      <c r="B18" s="40">
        <v>710.6</v>
      </c>
      <c r="C18" s="40"/>
      <c r="D18" s="41"/>
      <c r="E18" s="40"/>
      <c r="F18" s="40"/>
      <c r="G18" s="42"/>
      <c r="H18" s="43"/>
    </row>
    <row r="19" spans="1:8" x14ac:dyDescent="0.25">
      <c r="A19" s="4" t="s">
        <v>44</v>
      </c>
      <c r="B19" s="40"/>
      <c r="C19" s="40">
        <v>0.2</v>
      </c>
      <c r="D19" s="41"/>
      <c r="E19" s="40"/>
      <c r="F19" s="40">
        <v>11.3</v>
      </c>
      <c r="G19" s="42"/>
      <c r="H19" s="43"/>
    </row>
    <row r="20" spans="1:8" x14ac:dyDescent="0.25">
      <c r="A20" s="3" t="s">
        <v>5</v>
      </c>
      <c r="B20" s="35">
        <f>B21</f>
        <v>14947.6</v>
      </c>
      <c r="C20" s="35">
        <f>C21</f>
        <v>1340.9</v>
      </c>
      <c r="D20" s="36">
        <f t="shared" si="1"/>
        <v>8.9706708769300754</v>
      </c>
      <c r="E20" s="37">
        <f>E21</f>
        <v>13209.1</v>
      </c>
      <c r="F20" s="37">
        <f>F21</f>
        <v>334</v>
      </c>
      <c r="G20" s="38">
        <f t="shared" ref="G20" si="3">F20/E20*100</f>
        <v>2.5285598564625902</v>
      </c>
      <c r="H20" s="45">
        <f t="shared" ref="H20:H22" si="4">SUM(F20/C20)*100</f>
        <v>24.908643448430155</v>
      </c>
    </row>
    <row r="21" spans="1:8" ht="30" customHeight="1" x14ac:dyDescent="0.25">
      <c r="A21" s="4" t="s">
        <v>20</v>
      </c>
      <c r="B21" s="40">
        <v>14947.6</v>
      </c>
      <c r="C21" s="40">
        <v>1340.9</v>
      </c>
      <c r="D21" s="41">
        <f>C21/B21*100</f>
        <v>8.9706708769300754</v>
      </c>
      <c r="E21" s="40">
        <v>13209.1</v>
      </c>
      <c r="F21" s="40">
        <v>334</v>
      </c>
      <c r="G21" s="42">
        <f t="shared" ref="G21:G23" si="5">F21/E21*100</f>
        <v>2.5285598564625902</v>
      </c>
      <c r="H21" s="45">
        <f t="shared" si="4"/>
        <v>24.908643448430155</v>
      </c>
    </row>
    <row r="22" spans="1:8" ht="19.5" hidden="1" customHeight="1" x14ac:dyDescent="0.25">
      <c r="A22" s="4" t="s">
        <v>22</v>
      </c>
      <c r="B22" s="40"/>
      <c r="C22" s="40"/>
      <c r="D22" s="41" t="e">
        <f>C22/B22*100</f>
        <v>#DIV/0!</v>
      </c>
      <c r="E22" s="40"/>
      <c r="F22" s="40"/>
      <c r="G22" s="42" t="e">
        <f t="shared" si="5"/>
        <v>#DIV/0!</v>
      </c>
      <c r="H22" s="45" t="e">
        <f t="shared" si="4"/>
        <v>#DIV/0!</v>
      </c>
    </row>
    <row r="23" spans="1:8" x14ac:dyDescent="0.25">
      <c r="A23" s="3" t="s">
        <v>6</v>
      </c>
      <c r="B23" s="35">
        <f>B9+B20</f>
        <v>29972.9</v>
      </c>
      <c r="C23" s="35">
        <f>C9+C20</f>
        <v>12009.8</v>
      </c>
      <c r="D23" s="36">
        <f>C23/B23*100</f>
        <v>40.068862205525654</v>
      </c>
      <c r="E23" s="37">
        <f>E9+E20</f>
        <v>31767.5</v>
      </c>
      <c r="F23" s="37">
        <f>F9+F20</f>
        <v>15328.500000000002</v>
      </c>
      <c r="G23" s="38">
        <f t="shared" si="5"/>
        <v>48.252144487290479</v>
      </c>
      <c r="H23" s="45">
        <f>SUM(F23/C23)*100</f>
        <v>127.63326616596449</v>
      </c>
    </row>
    <row r="24" spans="1:8" x14ac:dyDescent="0.25">
      <c r="A24" s="22" t="s">
        <v>7</v>
      </c>
      <c r="B24" s="23"/>
      <c r="C24" s="23"/>
      <c r="D24" s="23"/>
      <c r="E24" s="23"/>
      <c r="F24" s="23"/>
      <c r="G24" s="23"/>
      <c r="H24" s="24"/>
    </row>
    <row r="25" spans="1:8" ht="18.75" customHeight="1" x14ac:dyDescent="0.25">
      <c r="A25" s="7" t="s">
        <v>8</v>
      </c>
      <c r="B25" s="46">
        <v>8030.4</v>
      </c>
      <c r="C25" s="46">
        <v>3808.2</v>
      </c>
      <c r="D25" s="47">
        <f t="shared" ref="D25:D31" si="6">C25/B25*100</f>
        <v>47.422295277943817</v>
      </c>
      <c r="E25" s="46">
        <v>8412.2000000000007</v>
      </c>
      <c r="F25" s="46">
        <v>3702</v>
      </c>
      <c r="G25" s="48">
        <f>F25/E25*100</f>
        <v>44.00751289793395</v>
      </c>
      <c r="H25" s="43">
        <f t="shared" ref="H25:H29" si="7">SUM(F25/C25)*100</f>
        <v>97.211280920119748</v>
      </c>
    </row>
    <row r="26" spans="1:8" ht="18.75" customHeight="1" x14ac:dyDescent="0.25">
      <c r="A26" s="7" t="s">
        <v>32</v>
      </c>
      <c r="B26" s="46">
        <v>249.2</v>
      </c>
      <c r="C26" s="46">
        <v>71.2</v>
      </c>
      <c r="D26" s="47">
        <f t="shared" si="6"/>
        <v>28.571428571428577</v>
      </c>
      <c r="E26" s="46">
        <v>288.10000000000002</v>
      </c>
      <c r="F26" s="46">
        <v>102.5</v>
      </c>
      <c r="G26" s="48">
        <f>F26/E26*100</f>
        <v>35.577924331829223</v>
      </c>
      <c r="H26" s="43">
        <f>F26/C26*100</f>
        <v>143.96067415730334</v>
      </c>
    </row>
    <row r="27" spans="1:8" x14ac:dyDescent="0.25">
      <c r="A27" s="4" t="s">
        <v>9</v>
      </c>
      <c r="B27" s="40">
        <v>18721.3</v>
      </c>
      <c r="C27" s="40">
        <v>799.8</v>
      </c>
      <c r="D27" s="41">
        <f t="shared" si="6"/>
        <v>4.2721392211010984</v>
      </c>
      <c r="E27" s="40">
        <v>22701.3</v>
      </c>
      <c r="F27" s="40">
        <v>264.2</v>
      </c>
      <c r="G27" s="48">
        <f t="shared" ref="G27:G29" si="8">F27/E27*100</f>
        <v>1.1638100020703659</v>
      </c>
      <c r="H27" s="43">
        <f t="shared" si="7"/>
        <v>33.033258314578646</v>
      </c>
    </row>
    <row r="28" spans="1:8" x14ac:dyDescent="0.25">
      <c r="A28" s="4" t="s">
        <v>10</v>
      </c>
      <c r="B28" s="40">
        <v>3835.4</v>
      </c>
      <c r="C28" s="40">
        <v>941.5</v>
      </c>
      <c r="D28" s="41">
        <f t="shared" si="6"/>
        <v>24.547635187985605</v>
      </c>
      <c r="E28" s="40">
        <v>4336.7</v>
      </c>
      <c r="F28" s="40">
        <v>2775.9</v>
      </c>
      <c r="G28" s="48">
        <f t="shared" si="8"/>
        <v>64.009500311296605</v>
      </c>
      <c r="H28" s="44" t="s">
        <v>48</v>
      </c>
    </row>
    <row r="29" spans="1:8" x14ac:dyDescent="0.25">
      <c r="A29" s="4" t="s">
        <v>11</v>
      </c>
      <c r="B29" s="40">
        <v>219.7</v>
      </c>
      <c r="C29" s="40">
        <v>70</v>
      </c>
      <c r="D29" s="41">
        <f t="shared" si="6"/>
        <v>31.861629494765591</v>
      </c>
      <c r="E29" s="40">
        <v>239.7</v>
      </c>
      <c r="F29" s="40">
        <v>103.4</v>
      </c>
      <c r="G29" s="48">
        <f t="shared" si="8"/>
        <v>43.137254901960787</v>
      </c>
      <c r="H29" s="43">
        <f t="shared" si="7"/>
        <v>147.71428571428572</v>
      </c>
    </row>
    <row r="30" spans="1:8" hidden="1" x14ac:dyDescent="0.25">
      <c r="A30" s="4" t="s">
        <v>12</v>
      </c>
      <c r="B30" s="40"/>
      <c r="C30" s="40"/>
      <c r="D30" s="41"/>
      <c r="E30" s="40"/>
      <c r="F30" s="40"/>
      <c r="G30" s="48"/>
      <c r="H30" s="43"/>
    </row>
    <row r="31" spans="1:8" ht="30" hidden="1" x14ac:dyDescent="0.25">
      <c r="A31" s="4" t="s">
        <v>13</v>
      </c>
      <c r="B31" s="40"/>
      <c r="C31" s="40"/>
      <c r="D31" s="41" t="e">
        <f t="shared" si="6"/>
        <v>#DIV/0!</v>
      </c>
      <c r="E31" s="40"/>
      <c r="F31" s="40"/>
      <c r="G31" s="48">
        <v>0</v>
      </c>
      <c r="H31" s="43">
        <v>0</v>
      </c>
    </row>
    <row r="32" spans="1:8" x14ac:dyDescent="0.25">
      <c r="A32" s="3" t="s">
        <v>6</v>
      </c>
      <c r="B32" s="35">
        <f>B25+B26+B27+B28+B29+B31+B30</f>
        <v>31056.000000000004</v>
      </c>
      <c r="C32" s="35">
        <f>C25+C26+C27+C28+C29+C31+C30</f>
        <v>5690.7</v>
      </c>
      <c r="D32" s="36">
        <f>C32/B32*100</f>
        <v>18.323995363214834</v>
      </c>
      <c r="E32" s="35">
        <f>E25+E26+E27+E28+E29+E31+E30</f>
        <v>35977.999999999993</v>
      </c>
      <c r="F32" s="35">
        <f>F25+F26+F27+F28+F29+F31+F30</f>
        <v>6948</v>
      </c>
      <c r="G32" s="49">
        <f>F32/E32*100</f>
        <v>19.311801656567905</v>
      </c>
      <c r="H32" s="45">
        <f>SUM(F32/C32)*100</f>
        <v>122.09394274869526</v>
      </c>
    </row>
    <row r="33" spans="1:8" ht="30" x14ac:dyDescent="0.25">
      <c r="A33" s="4" t="s">
        <v>18</v>
      </c>
      <c r="B33" s="40">
        <f>B23-B32</f>
        <v>-1083.1000000000022</v>
      </c>
      <c r="C33" s="40">
        <f>C23-C32</f>
        <v>6319.0999999999995</v>
      </c>
      <c r="D33" s="50"/>
      <c r="E33" s="51">
        <f>E23-E32</f>
        <v>-4210.4999999999927</v>
      </c>
      <c r="F33" s="51">
        <f>F23-F32</f>
        <v>8380.5000000000018</v>
      </c>
      <c r="G33" s="48"/>
      <c r="H33" s="52"/>
    </row>
    <row r="34" spans="1:8" x14ac:dyDescent="0.25">
      <c r="A34" s="20" t="s">
        <v>14</v>
      </c>
      <c r="B34" s="21"/>
      <c r="C34" s="21"/>
      <c r="D34" s="21"/>
      <c r="E34" s="21"/>
      <c r="F34" s="21"/>
      <c r="G34" s="21"/>
      <c r="H34" s="25"/>
    </row>
    <row r="35" spans="1:8" ht="29.25" customHeight="1" x14ac:dyDescent="0.25">
      <c r="A35" s="4" t="s">
        <v>26</v>
      </c>
      <c r="B35" s="40">
        <v>0</v>
      </c>
      <c r="C35" s="40">
        <v>0</v>
      </c>
      <c r="D35" s="40"/>
      <c r="E35" s="40">
        <v>0</v>
      </c>
      <c r="F35" s="40">
        <v>0</v>
      </c>
      <c r="G35" s="51"/>
      <c r="H35" s="53"/>
    </row>
    <row r="36" spans="1:8" ht="60" x14ac:dyDescent="0.25">
      <c r="A36" s="8" t="s">
        <v>30</v>
      </c>
      <c r="B36" s="40">
        <v>1000</v>
      </c>
      <c r="C36" s="40"/>
      <c r="D36" s="40"/>
      <c r="E36" s="40">
        <v>1000</v>
      </c>
      <c r="F36" s="40"/>
      <c r="G36" s="51"/>
      <c r="H36" s="53"/>
    </row>
    <row r="37" spans="1:8" ht="75.75" customHeight="1" x14ac:dyDescent="0.25">
      <c r="A37" s="8" t="s">
        <v>31</v>
      </c>
      <c r="B37" s="40">
        <v>-1000</v>
      </c>
      <c r="C37" s="40"/>
      <c r="D37" s="40"/>
      <c r="E37" s="40">
        <v>-1000</v>
      </c>
      <c r="F37" s="40"/>
      <c r="G37" s="51"/>
      <c r="H37" s="53"/>
    </row>
    <row r="38" spans="1:8" ht="33" customHeight="1" x14ac:dyDescent="0.25">
      <c r="A38" s="4" t="s">
        <v>15</v>
      </c>
      <c r="B38" s="40">
        <v>1083.0999999999999</v>
      </c>
      <c r="C38" s="40">
        <v>-6319.1</v>
      </c>
      <c r="D38" s="40"/>
      <c r="E38" s="40">
        <v>4210.5</v>
      </c>
      <c r="F38" s="40">
        <v>-8380.5</v>
      </c>
      <c r="G38" s="51"/>
      <c r="H38" s="53"/>
    </row>
    <row r="39" spans="1:8" ht="28.5" x14ac:dyDescent="0.25">
      <c r="A39" s="3" t="s">
        <v>36</v>
      </c>
      <c r="B39" s="37">
        <f>SUM(B35:B38)</f>
        <v>1083.0999999999999</v>
      </c>
      <c r="C39" s="37">
        <f>SUM(C35:C38)</f>
        <v>-6319.1</v>
      </c>
      <c r="D39" s="35"/>
      <c r="E39" s="37">
        <f>SUM(E35:E38)</f>
        <v>4210.5</v>
      </c>
      <c r="F39" s="37">
        <f>SUM(F35:F38)</f>
        <v>-8380.5</v>
      </c>
      <c r="G39" s="37"/>
      <c r="H39" s="53"/>
    </row>
    <row r="40" spans="1:8" x14ac:dyDescent="0.25">
      <c r="A40" s="5"/>
      <c r="B40" s="6"/>
      <c r="C40" s="6"/>
      <c r="D40" s="6"/>
      <c r="E40" s="6"/>
      <c r="F40" s="6"/>
      <c r="G40" s="6"/>
    </row>
    <row r="41" spans="1:8" ht="15.75" x14ac:dyDescent="0.25">
      <c r="A41" s="12" t="s">
        <v>37</v>
      </c>
      <c r="B41" s="13"/>
      <c r="C41" s="13"/>
      <c r="D41" s="13"/>
      <c r="E41" s="13"/>
      <c r="F41" s="13"/>
      <c r="G41" s="13"/>
      <c r="H41" s="14"/>
    </row>
    <row r="42" spans="1:8" ht="15.75" x14ac:dyDescent="0.25">
      <c r="A42" s="34" t="s">
        <v>39</v>
      </c>
      <c r="B42" s="34"/>
      <c r="C42" s="19"/>
      <c r="D42" s="19"/>
      <c r="E42" s="14" t="s">
        <v>24</v>
      </c>
      <c r="F42" s="19"/>
      <c r="G42" s="19"/>
      <c r="H42" s="19"/>
    </row>
    <row r="43" spans="1:8" ht="15.75" x14ac:dyDescent="0.25">
      <c r="A43" s="14" t="s">
        <v>38</v>
      </c>
      <c r="B43" s="14"/>
      <c r="C43" s="14"/>
      <c r="D43" s="14"/>
      <c r="E43" s="14"/>
      <c r="F43" s="16" t="s">
        <v>21</v>
      </c>
      <c r="G43" s="16"/>
      <c r="H43" s="16"/>
    </row>
  </sheetData>
  <mergeCells count="13">
    <mergeCell ref="F43:H43"/>
    <mergeCell ref="G1:H1"/>
    <mergeCell ref="A3:H3"/>
    <mergeCell ref="C42:D42"/>
    <mergeCell ref="F42:H42"/>
    <mergeCell ref="A8:H8"/>
    <mergeCell ref="A24:H24"/>
    <mergeCell ref="A34:H34"/>
    <mergeCell ref="A4:H4"/>
    <mergeCell ref="A6:A7"/>
    <mergeCell ref="B6:D6"/>
    <mergeCell ref="E6:G6"/>
    <mergeCell ref="A42:B42"/>
  </mergeCells>
  <phoneticPr fontId="6" type="noConversion"/>
  <pageMargins left="0.70866141732283472" right="0.11811023622047245" top="0.55118110236220474" bottom="0.15748031496062992" header="0.31496062992125984" footer="0.31496062992125984"/>
  <pageSetup paperSize="9" scale="65" orientation="portrait" r:id="rId1"/>
  <rowBreaks count="1" manualBreakCount="1">
    <brk id="4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КФММР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Осипова НЕ</cp:lastModifiedBy>
  <cp:lastPrinted>2023-07-12T08:39:04Z</cp:lastPrinted>
  <dcterms:created xsi:type="dcterms:W3CDTF">2016-03-17T11:05:02Z</dcterms:created>
  <dcterms:modified xsi:type="dcterms:W3CDTF">2023-07-12T08:39:22Z</dcterms:modified>
</cp:coreProperties>
</file>