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7425"/>
  </bookViews>
  <sheets>
    <sheet name="Лист1" sheetId="1" r:id="rId1"/>
  </sheets>
  <definedNames>
    <definedName name="_xlnm.Print_Area" localSheetId="0">Лист1!$A$1:$H$41</definedName>
  </definedNames>
  <calcPr calcId="125725"/>
</workbook>
</file>

<file path=xl/calcChain.xml><?xml version="1.0" encoding="utf-8"?>
<calcChain xmlns="http://schemas.openxmlformats.org/spreadsheetml/2006/main">
  <c r="H10" i="1"/>
  <c r="H12"/>
  <c r="H13"/>
  <c r="H14"/>
  <c r="H15"/>
  <c r="H17"/>
  <c r="H18"/>
  <c r="H19"/>
  <c r="H26"/>
  <c r="F17"/>
  <c r="C17"/>
  <c r="B17"/>
  <c r="E17"/>
  <c r="C37"/>
  <c r="B37"/>
  <c r="G23"/>
  <c r="D26"/>
  <c r="D23"/>
  <c r="F30"/>
  <c r="H30" s="1"/>
  <c r="E30"/>
  <c r="E31" s="1"/>
  <c r="C30"/>
  <c r="B30"/>
  <c r="H23"/>
  <c r="C9"/>
  <c r="G17" l="1"/>
  <c r="H25"/>
  <c r="G22" l="1"/>
  <c r="G24"/>
  <c r="G25"/>
  <c r="G27"/>
  <c r="F9" l="1"/>
  <c r="G19" l="1"/>
  <c r="H24"/>
  <c r="H27"/>
  <c r="D25"/>
  <c r="D19"/>
  <c r="H22"/>
  <c r="F37"/>
  <c r="E37"/>
  <c r="G14"/>
  <c r="G13"/>
  <c r="G12"/>
  <c r="G11"/>
  <c r="G10"/>
  <c r="E9"/>
  <c r="E20" s="1"/>
  <c r="C20"/>
  <c r="B9"/>
  <c r="B20" s="1"/>
  <c r="G18"/>
  <c r="D24"/>
  <c r="D27"/>
  <c r="D29"/>
  <c r="D22"/>
  <c r="D18"/>
  <c r="D17"/>
  <c r="D13"/>
  <c r="D14"/>
  <c r="D11"/>
  <c r="D10"/>
  <c r="D12"/>
  <c r="D30" l="1"/>
  <c r="B31"/>
  <c r="C31"/>
  <c r="G30"/>
  <c r="F20"/>
  <c r="G9"/>
  <c r="D9"/>
  <c r="D20" l="1"/>
  <c r="G20"/>
  <c r="F31"/>
</calcChain>
</file>

<file path=xl/sharedStrings.xml><?xml version="1.0" encoding="utf-8"?>
<sst xmlns="http://schemas.openxmlformats.org/spreadsheetml/2006/main" count="52" uniqueCount="47">
  <si>
    <t>Наименование показателя</t>
  </si>
  <si>
    <t>Доходы</t>
  </si>
  <si>
    <t xml:space="preserve">Налоговые и неналоговые доходы </t>
  </si>
  <si>
    <t xml:space="preserve">Доходы от использования имущества, находящегося в государственной и муниципальной собственности                  </t>
  </si>
  <si>
    <t xml:space="preserve">Доходы от продажи материальных и нематериальных активов       </t>
  </si>
  <si>
    <t xml:space="preserve">Безвозмездные поступления      </t>
  </si>
  <si>
    <t xml:space="preserve">Всего:                         </t>
  </si>
  <si>
    <t>Расходы</t>
  </si>
  <si>
    <t xml:space="preserve">Общегосударственные вопросы    </t>
  </si>
  <si>
    <t xml:space="preserve">Национальная экономика         </t>
  </si>
  <si>
    <t xml:space="preserve">Жилищно-коммунальное хозяйство </t>
  </si>
  <si>
    <t xml:space="preserve">Социальная политика            </t>
  </si>
  <si>
    <t>Физическая культура и спорт</t>
  </si>
  <si>
    <t>Обслуживание государственного и муниципального долга</t>
  </si>
  <si>
    <t>Источники</t>
  </si>
  <si>
    <t>Изменение остатков  средств  на счетах по учету средств бюджета</t>
  </si>
  <si>
    <t xml:space="preserve">% исполнения    </t>
  </si>
  <si>
    <t>тыс. руб.</t>
  </si>
  <si>
    <t xml:space="preserve">Результат исполнения бюджета (дефицит "-", профицит "+")    </t>
  </si>
  <si>
    <t xml:space="preserve">Налоги на прибыль, доходы (налог на доходы физических лиц)      </t>
  </si>
  <si>
    <t>Безвозмездные поступления от других бюджетов бюджетной системы РФ</t>
  </si>
  <si>
    <t>С.В. Чалбушева</t>
  </si>
  <si>
    <t>Прочие безвозмездные поступления</t>
  </si>
  <si>
    <t>Сведения</t>
  </si>
  <si>
    <t xml:space="preserve"> </t>
  </si>
  <si>
    <t>Доходы от оказания платных услуг (работ) и компенсации затрат государства</t>
  </si>
  <si>
    <t>Бюджетные кредиты от других бюджетов бюджетной системы РФ</t>
  </si>
  <si>
    <t>Налоги на имущество</t>
  </si>
  <si>
    <t>Государственная пошлина</t>
  </si>
  <si>
    <t xml:space="preserve">Налоги на совокупный доход ( ЕСХН)     </t>
  </si>
  <si>
    <t>Культура и кинематография</t>
  </si>
  <si>
    <t>Получение бюджетных кредитов из других бюджетов бюджетной системы  Российской Федерации, бюджетами сельских поселений в валюте Российской Федерации</t>
  </si>
  <si>
    <t>Погашение бюджетных кредитов,полученных от других бюджетов бюджетной системы Российской Федерации в валюте  Российской Федерации, бюджетами сельских поселений в валюте Российской Федерации</t>
  </si>
  <si>
    <t>Национальная оборона</t>
  </si>
  <si>
    <t>на 1 апреля 2020 года</t>
  </si>
  <si>
    <t xml:space="preserve">Бюджетные назначения </t>
  </si>
  <si>
    <t xml:space="preserve">Кассовое исполнение </t>
  </si>
  <si>
    <t>на 1 апреля 2021 года</t>
  </si>
  <si>
    <t>Бюджетные назначения</t>
  </si>
  <si>
    <t>Источники финансирования дефицита бюджета -всего:</t>
  </si>
  <si>
    <t xml:space="preserve"> об исполнении бюджета Осиновского муниципального образования за 1 квартал 2021 года в сравнении с 1 кварталом 2020 года</t>
  </si>
  <si>
    <t>Темп роста, в %  (2021 г./ 2020 г.)</t>
  </si>
  <si>
    <t>Председатель</t>
  </si>
  <si>
    <t xml:space="preserve">Марксовского муниципального района </t>
  </si>
  <si>
    <t xml:space="preserve">комитета финансов администрации 
</t>
  </si>
  <si>
    <t>свыше 200</t>
  </si>
  <si>
    <t>Приложение № 3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</si>
</sst>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topLeftCell="A11" zoomScaleNormal="100" zoomScaleSheetLayoutView="87" workbookViewId="0">
      <selection activeCell="K34" sqref="K34"/>
    </sheetView>
  </sheetViews>
  <sheetFormatPr defaultRowHeight="15"/>
  <cols>
    <col min="1" max="1" width="43.140625" customWidth="1"/>
    <col min="2" max="2" width="14" customWidth="1"/>
    <col min="3" max="3" width="14.42578125" customWidth="1"/>
    <col min="4" max="4" width="13.140625" customWidth="1"/>
    <col min="5" max="5" width="14.5703125" customWidth="1"/>
    <col min="6" max="6" width="14.42578125" customWidth="1"/>
    <col min="7" max="7" width="13.28515625" customWidth="1"/>
    <col min="8" max="8" width="12.85546875" customWidth="1"/>
  </cols>
  <sheetData>
    <row r="1" spans="1:8" ht="15.75">
      <c r="G1" s="33" t="s">
        <v>46</v>
      </c>
      <c r="H1" s="33"/>
    </row>
    <row r="2" spans="1:8" ht="30.75" customHeight="1">
      <c r="G2" s="41"/>
      <c r="H2" s="41"/>
    </row>
    <row r="3" spans="1:8" ht="26.25" customHeight="1">
      <c r="A3" s="34" t="s">
        <v>23</v>
      </c>
      <c r="B3" s="34"/>
      <c r="C3" s="34"/>
      <c r="D3" s="34"/>
      <c r="E3" s="34"/>
      <c r="F3" s="34"/>
      <c r="G3" s="34"/>
      <c r="H3" s="34"/>
    </row>
    <row r="4" spans="1:8" ht="27" customHeight="1">
      <c r="A4" s="34" t="s">
        <v>40</v>
      </c>
      <c r="B4" s="34"/>
      <c r="C4" s="34"/>
      <c r="D4" s="34"/>
      <c r="E4" s="34"/>
      <c r="F4" s="34"/>
      <c r="G4" s="34"/>
      <c r="H4" s="34"/>
    </row>
    <row r="5" spans="1:8" ht="17.25" customHeight="1">
      <c r="A5" s="1"/>
      <c r="B5" s="1"/>
      <c r="C5" s="1"/>
      <c r="D5" s="2"/>
      <c r="E5" s="1"/>
      <c r="F5" s="1"/>
      <c r="G5" s="2"/>
      <c r="H5" s="2" t="s">
        <v>17</v>
      </c>
    </row>
    <row r="6" spans="1:8" ht="17.25" customHeight="1">
      <c r="A6" s="28" t="s">
        <v>0</v>
      </c>
      <c r="B6" s="22" t="s">
        <v>34</v>
      </c>
      <c r="C6" s="23"/>
      <c r="D6" s="27"/>
      <c r="E6" s="30" t="s">
        <v>37</v>
      </c>
      <c r="F6" s="31"/>
      <c r="G6" s="32"/>
      <c r="H6" s="16"/>
    </row>
    <row r="7" spans="1:8" ht="59.25" customHeight="1">
      <c r="A7" s="29"/>
      <c r="B7" s="17" t="s">
        <v>35</v>
      </c>
      <c r="C7" s="17" t="s">
        <v>36</v>
      </c>
      <c r="D7" s="17" t="s">
        <v>16</v>
      </c>
      <c r="E7" s="17" t="s">
        <v>38</v>
      </c>
      <c r="F7" s="17" t="s">
        <v>36</v>
      </c>
      <c r="G7" s="17" t="s">
        <v>16</v>
      </c>
      <c r="H7" s="18" t="s">
        <v>41</v>
      </c>
    </row>
    <row r="8" spans="1:8">
      <c r="A8" s="22" t="s">
        <v>1</v>
      </c>
      <c r="B8" s="23"/>
      <c r="C8" s="23"/>
      <c r="D8" s="23"/>
      <c r="E8" s="23"/>
      <c r="F8" s="23"/>
      <c r="G8" s="23"/>
      <c r="H8" s="23"/>
    </row>
    <row r="9" spans="1:8">
      <c r="A9" s="4" t="s">
        <v>2</v>
      </c>
      <c r="B9" s="5">
        <f>SUM(B10:B16)</f>
        <v>7492.3</v>
      </c>
      <c r="C9" s="5">
        <f>SUM(C10:C16)</f>
        <v>1263.0999999999999</v>
      </c>
      <c r="D9" s="5">
        <f>C9/B9*100</f>
        <v>16.858641538646342</v>
      </c>
      <c r="E9" s="13">
        <f>SUM(E10:E16)</f>
        <v>6963.6</v>
      </c>
      <c r="F9" s="13">
        <f>SUM(F10:F16)</f>
        <v>4982.6000000000004</v>
      </c>
      <c r="G9" s="13">
        <f t="shared" ref="G9:G14" si="0">F9/E9*100</f>
        <v>71.55207076799357</v>
      </c>
      <c r="H9" s="20" t="s">
        <v>45</v>
      </c>
    </row>
    <row r="10" spans="1:8" ht="30">
      <c r="A10" s="6" t="s">
        <v>19</v>
      </c>
      <c r="B10" s="3">
        <v>2800</v>
      </c>
      <c r="C10" s="3">
        <v>583.29999999999995</v>
      </c>
      <c r="D10" s="3">
        <f t="shared" ref="D10:D17" si="1">C10/B10*100</f>
        <v>20.832142857142856</v>
      </c>
      <c r="E10" s="3">
        <v>2200</v>
      </c>
      <c r="F10" s="3">
        <v>588.20000000000005</v>
      </c>
      <c r="G10" s="14">
        <f t="shared" si="0"/>
        <v>26.736363636363635</v>
      </c>
      <c r="H10" s="19">
        <f t="shared" ref="H10:H19" si="2">SUM(F10/C10)*100</f>
        <v>100.84004800274302</v>
      </c>
    </row>
    <row r="11" spans="1:8">
      <c r="A11" s="6" t="s">
        <v>29</v>
      </c>
      <c r="B11" s="3">
        <v>1642.3</v>
      </c>
      <c r="C11" s="3">
        <v>30.5</v>
      </c>
      <c r="D11" s="3">
        <f>C11/B11*100</f>
        <v>1.857151555744992</v>
      </c>
      <c r="E11" s="3">
        <v>2400</v>
      </c>
      <c r="F11" s="3">
        <v>3853.6</v>
      </c>
      <c r="G11" s="14">
        <f t="shared" si="0"/>
        <v>160.56666666666666</v>
      </c>
      <c r="H11" s="19" t="s">
        <v>45</v>
      </c>
    </row>
    <row r="12" spans="1:8">
      <c r="A12" s="6" t="s">
        <v>27</v>
      </c>
      <c r="B12" s="3">
        <v>2750</v>
      </c>
      <c r="C12" s="3">
        <v>569.79999999999995</v>
      </c>
      <c r="D12" s="3">
        <f t="shared" si="1"/>
        <v>20.72</v>
      </c>
      <c r="E12" s="3">
        <v>1972.6</v>
      </c>
      <c r="F12" s="3">
        <v>479.8</v>
      </c>
      <c r="G12" s="14">
        <f t="shared" si="0"/>
        <v>24.323228226705872</v>
      </c>
      <c r="H12" s="19">
        <f t="shared" si="2"/>
        <v>84.204984204984214</v>
      </c>
    </row>
    <row r="13" spans="1:8">
      <c r="A13" s="6" t="s">
        <v>28</v>
      </c>
      <c r="B13" s="3">
        <v>50</v>
      </c>
      <c r="C13" s="3">
        <v>3.9</v>
      </c>
      <c r="D13" s="3">
        <f>C13/B13*100</f>
        <v>7.8</v>
      </c>
      <c r="E13" s="3">
        <v>15</v>
      </c>
      <c r="F13" s="3">
        <v>4.2</v>
      </c>
      <c r="G13" s="14">
        <f t="shared" si="0"/>
        <v>28.000000000000004</v>
      </c>
      <c r="H13" s="19">
        <f t="shared" si="2"/>
        <v>107.69230769230771</v>
      </c>
    </row>
    <row r="14" spans="1:8" ht="45" customHeight="1">
      <c r="A14" s="6" t="s">
        <v>3</v>
      </c>
      <c r="B14" s="3">
        <v>250</v>
      </c>
      <c r="C14" s="3">
        <v>75.599999999999994</v>
      </c>
      <c r="D14" s="3">
        <f t="shared" si="1"/>
        <v>30.240000000000002</v>
      </c>
      <c r="E14" s="3">
        <v>251</v>
      </c>
      <c r="F14" s="3">
        <v>56.8</v>
      </c>
      <c r="G14" s="14">
        <f t="shared" si="0"/>
        <v>22.629482071713149</v>
      </c>
      <c r="H14" s="19">
        <f t="shared" si="2"/>
        <v>75.13227513227514</v>
      </c>
    </row>
    <row r="15" spans="1:8" ht="29.25" hidden="1" customHeight="1">
      <c r="A15" s="6" t="s">
        <v>25</v>
      </c>
      <c r="B15" s="3"/>
      <c r="C15" s="3"/>
      <c r="D15" s="3"/>
      <c r="E15" s="3"/>
      <c r="F15" s="3"/>
      <c r="G15" s="14"/>
      <c r="H15" s="19" t="e">
        <f t="shared" si="2"/>
        <v>#DIV/0!</v>
      </c>
    </row>
    <row r="16" spans="1:8" ht="30" customHeight="1">
      <c r="A16" s="6" t="s">
        <v>4</v>
      </c>
      <c r="B16" s="3"/>
      <c r="C16" s="3"/>
      <c r="D16" s="3"/>
      <c r="E16" s="3">
        <v>125</v>
      </c>
      <c r="F16" s="3"/>
      <c r="G16" s="14"/>
      <c r="H16" s="19"/>
    </row>
    <row r="17" spans="1:8">
      <c r="A17" s="4" t="s">
        <v>5</v>
      </c>
      <c r="B17" s="5">
        <f>B18</f>
        <v>3844.7</v>
      </c>
      <c r="C17" s="5">
        <f>C18</f>
        <v>118.2</v>
      </c>
      <c r="D17" s="5">
        <f t="shared" si="1"/>
        <v>3.074362108877156</v>
      </c>
      <c r="E17" s="13">
        <f>E18</f>
        <v>3857.3</v>
      </c>
      <c r="F17" s="13">
        <f>F18</f>
        <v>109</v>
      </c>
      <c r="G17" s="13">
        <f t="shared" ref="G17" si="3">F17/E17*100</f>
        <v>2.8258108003007281</v>
      </c>
      <c r="H17" s="20">
        <f t="shared" si="2"/>
        <v>92.216582064297796</v>
      </c>
    </row>
    <row r="18" spans="1:8" ht="30" customHeight="1">
      <c r="A18" s="6" t="s">
        <v>20</v>
      </c>
      <c r="B18" s="3">
        <v>3844.7</v>
      </c>
      <c r="C18" s="3">
        <v>118.2</v>
      </c>
      <c r="D18" s="3">
        <f>C18/B18*100</f>
        <v>3.074362108877156</v>
      </c>
      <c r="E18" s="3">
        <v>3857.3</v>
      </c>
      <c r="F18" s="3">
        <v>109</v>
      </c>
      <c r="G18" s="14">
        <f t="shared" ref="G18:G20" si="4">F18/E18*100</f>
        <v>2.8258108003007281</v>
      </c>
      <c r="H18" s="19">
        <f t="shared" si="2"/>
        <v>92.216582064297796</v>
      </c>
    </row>
    <row r="19" spans="1:8" ht="19.5" hidden="1" customHeight="1">
      <c r="A19" s="6" t="s">
        <v>22</v>
      </c>
      <c r="B19" s="3"/>
      <c r="C19" s="3"/>
      <c r="D19" s="3" t="e">
        <f>C19/B19*100</f>
        <v>#DIV/0!</v>
      </c>
      <c r="E19" s="3"/>
      <c r="F19" s="3"/>
      <c r="G19" s="14" t="e">
        <f t="shared" si="4"/>
        <v>#DIV/0!</v>
      </c>
      <c r="H19" s="19" t="e">
        <f t="shared" si="2"/>
        <v>#DIV/0!</v>
      </c>
    </row>
    <row r="20" spans="1:8">
      <c r="A20" s="4" t="s">
        <v>6</v>
      </c>
      <c r="B20" s="5">
        <f>B9+B17</f>
        <v>11337</v>
      </c>
      <c r="C20" s="5">
        <f>C9+C17</f>
        <v>1381.3</v>
      </c>
      <c r="D20" s="5">
        <f>C20/B20*100</f>
        <v>12.183999294345947</v>
      </c>
      <c r="E20" s="13">
        <f>E9+E17</f>
        <v>10820.900000000001</v>
      </c>
      <c r="F20" s="13">
        <f>F9+F17</f>
        <v>5091.6000000000004</v>
      </c>
      <c r="G20" s="13">
        <f t="shared" si="4"/>
        <v>47.053387426184514</v>
      </c>
      <c r="H20" s="20" t="s">
        <v>45</v>
      </c>
    </row>
    <row r="21" spans="1:8">
      <c r="A21" s="24" t="s">
        <v>7</v>
      </c>
      <c r="B21" s="25"/>
      <c r="C21" s="25"/>
      <c r="D21" s="25"/>
      <c r="E21" s="25"/>
      <c r="F21" s="25"/>
      <c r="G21" s="25"/>
      <c r="H21" s="26"/>
    </row>
    <row r="22" spans="1:8" ht="18.75" customHeight="1">
      <c r="A22" s="9" t="s">
        <v>8</v>
      </c>
      <c r="B22" s="10">
        <v>5077.3999999999996</v>
      </c>
      <c r="C22" s="11">
        <v>1104.7</v>
      </c>
      <c r="D22" s="10">
        <f t="shared" ref="D22:D29" si="5">C22/B22*100</f>
        <v>21.757198566195299</v>
      </c>
      <c r="E22" s="10">
        <v>4847.3</v>
      </c>
      <c r="F22" s="10">
        <v>986.7</v>
      </c>
      <c r="G22" s="14">
        <f>F22/E22*100</f>
        <v>20.35566191488045</v>
      </c>
      <c r="H22" s="19">
        <f t="shared" ref="H22:H27" si="6">SUM(F22/C22)*100</f>
        <v>89.318366977459945</v>
      </c>
    </row>
    <row r="23" spans="1:8" ht="18.75" customHeight="1">
      <c r="A23" s="9" t="s">
        <v>33</v>
      </c>
      <c r="B23" s="10">
        <v>202.5</v>
      </c>
      <c r="C23" s="11">
        <v>50.6</v>
      </c>
      <c r="D23" s="10">
        <f t="shared" si="5"/>
        <v>24.987654320987655</v>
      </c>
      <c r="E23" s="10">
        <v>234.2</v>
      </c>
      <c r="F23" s="11">
        <v>39.200000000000003</v>
      </c>
      <c r="G23" s="14">
        <f>F23/E23*100</f>
        <v>16.737830913748937</v>
      </c>
      <c r="H23" s="19">
        <f t="shared" si="6"/>
        <v>77.470355731225311</v>
      </c>
    </row>
    <row r="24" spans="1:8">
      <c r="A24" s="6" t="s">
        <v>9</v>
      </c>
      <c r="B24" s="3">
        <v>2475</v>
      </c>
      <c r="C24" s="3">
        <v>16</v>
      </c>
      <c r="D24" s="3">
        <f t="shared" si="5"/>
        <v>0.64646464646464641</v>
      </c>
      <c r="E24" s="3">
        <v>2841.5</v>
      </c>
      <c r="F24" s="3">
        <v>17</v>
      </c>
      <c r="G24" s="14">
        <f t="shared" ref="G24:G27" si="7">F24/E24*100</f>
        <v>0.59827555868379378</v>
      </c>
      <c r="H24" s="19">
        <f t="shared" si="6"/>
        <v>106.25</v>
      </c>
    </row>
    <row r="25" spans="1:8">
      <c r="A25" s="6" t="s">
        <v>10</v>
      </c>
      <c r="B25" s="3">
        <v>3548.1</v>
      </c>
      <c r="C25" s="3">
        <v>416.3</v>
      </c>
      <c r="D25" s="3">
        <f t="shared" si="5"/>
        <v>11.733040218708606</v>
      </c>
      <c r="E25" s="3">
        <v>2684.1</v>
      </c>
      <c r="F25" s="3">
        <v>153.4</v>
      </c>
      <c r="G25" s="14">
        <f t="shared" si="7"/>
        <v>5.715137289966842</v>
      </c>
      <c r="H25" s="19">
        <f t="shared" si="6"/>
        <v>36.848426615421573</v>
      </c>
    </row>
    <row r="26" spans="1:8">
      <c r="A26" s="6" t="s">
        <v>30</v>
      </c>
      <c r="B26" s="3">
        <v>136.1</v>
      </c>
      <c r="C26" s="3">
        <v>41.4</v>
      </c>
      <c r="D26" s="3">
        <f t="shared" si="5"/>
        <v>30.41880969875092</v>
      </c>
      <c r="E26" s="3"/>
      <c r="F26" s="3"/>
      <c r="G26" s="14">
        <v>0</v>
      </c>
      <c r="H26" s="19">
        <f t="shared" si="6"/>
        <v>0</v>
      </c>
    </row>
    <row r="27" spans="1:8">
      <c r="A27" s="6" t="s">
        <v>11</v>
      </c>
      <c r="B27" s="3">
        <v>215.2</v>
      </c>
      <c r="C27" s="3">
        <v>29.5</v>
      </c>
      <c r="D27" s="3">
        <f t="shared" si="5"/>
        <v>13.708178438661712</v>
      </c>
      <c r="E27" s="3">
        <v>229.7</v>
      </c>
      <c r="F27" s="3">
        <v>41.9</v>
      </c>
      <c r="G27" s="14">
        <f t="shared" si="7"/>
        <v>18.24118415324336</v>
      </c>
      <c r="H27" s="19">
        <f t="shared" si="6"/>
        <v>142.03389830508476</v>
      </c>
    </row>
    <row r="28" spans="1:8">
      <c r="A28" s="6" t="s">
        <v>12</v>
      </c>
      <c r="B28" s="3">
        <v>94.9</v>
      </c>
      <c r="C28" s="3"/>
      <c r="D28" s="3"/>
      <c r="E28" s="3"/>
      <c r="F28" s="3"/>
      <c r="G28" s="14"/>
      <c r="H28" s="19"/>
    </row>
    <row r="29" spans="1:8" ht="30" hidden="1">
      <c r="A29" s="6" t="s">
        <v>13</v>
      </c>
      <c r="B29" s="3"/>
      <c r="C29" s="3"/>
      <c r="D29" s="3" t="e">
        <f t="shared" si="5"/>
        <v>#DIV/0!</v>
      </c>
      <c r="E29" s="3"/>
      <c r="F29" s="3"/>
      <c r="G29" s="14">
        <v>0</v>
      </c>
      <c r="H29" s="19">
        <v>0</v>
      </c>
    </row>
    <row r="30" spans="1:8">
      <c r="A30" s="4" t="s">
        <v>6</v>
      </c>
      <c r="B30" s="5">
        <f>B22+B23+B24+B25+B26+B27+B29+B28</f>
        <v>11749.2</v>
      </c>
      <c r="C30" s="5">
        <f>C22+C23+C24+C25+C26+C27+C29+C28</f>
        <v>1658.5</v>
      </c>
      <c r="D30" s="5">
        <f>C30/B30*100</f>
        <v>14.115854696489974</v>
      </c>
      <c r="E30" s="5">
        <f>E22+E23+E24+E25+E26+E27+E29+E28</f>
        <v>10836.800000000001</v>
      </c>
      <c r="F30" s="5">
        <f>F22+F23+F24+F25+F26+F27+F29+F28</f>
        <v>1238.2000000000003</v>
      </c>
      <c r="G30" s="13">
        <f>F30/E30*100</f>
        <v>11.425882179241107</v>
      </c>
      <c r="H30" s="20">
        <f>SUM(F30/C30)*100</f>
        <v>74.657823334338275</v>
      </c>
    </row>
    <row r="31" spans="1:8" ht="30">
      <c r="A31" s="6" t="s">
        <v>18</v>
      </c>
      <c r="B31" s="3">
        <f>B20-B30</f>
        <v>-412.20000000000073</v>
      </c>
      <c r="C31" s="3">
        <f>C20-C30</f>
        <v>-277.20000000000005</v>
      </c>
      <c r="D31" s="3"/>
      <c r="E31" s="14">
        <f>E20-E30</f>
        <v>-15.899999999999636</v>
      </c>
      <c r="F31" s="14">
        <f>F20-F30</f>
        <v>3853.4</v>
      </c>
      <c r="G31" s="14"/>
      <c r="H31" s="21"/>
    </row>
    <row r="32" spans="1:8">
      <c r="A32" s="22" t="s">
        <v>14</v>
      </c>
      <c r="B32" s="23"/>
      <c r="C32" s="23"/>
      <c r="D32" s="23"/>
      <c r="E32" s="23"/>
      <c r="F32" s="23"/>
      <c r="G32" s="23"/>
      <c r="H32" s="27"/>
    </row>
    <row r="33" spans="1:8" ht="29.25" customHeight="1">
      <c r="A33" s="6" t="s">
        <v>26</v>
      </c>
      <c r="B33" s="3">
        <v>0</v>
      </c>
      <c r="C33" s="3">
        <v>0</v>
      </c>
      <c r="D33" s="3"/>
      <c r="E33" s="3">
        <v>0</v>
      </c>
      <c r="F33" s="3">
        <v>0</v>
      </c>
      <c r="G33" s="14"/>
      <c r="H33" s="12"/>
    </row>
    <row r="34" spans="1:8" ht="60">
      <c r="A34" s="15" t="s">
        <v>31</v>
      </c>
      <c r="B34" s="3">
        <v>200</v>
      </c>
      <c r="C34" s="3"/>
      <c r="D34" s="3"/>
      <c r="E34" s="3">
        <v>200</v>
      </c>
      <c r="F34" s="3"/>
      <c r="G34" s="14"/>
      <c r="H34" s="12"/>
    </row>
    <row r="35" spans="1:8" ht="75.75" customHeight="1">
      <c r="A35" s="15" t="s">
        <v>32</v>
      </c>
      <c r="B35" s="3">
        <v>-200</v>
      </c>
      <c r="C35" s="3"/>
      <c r="D35" s="3"/>
      <c r="E35" s="3">
        <v>-200</v>
      </c>
      <c r="F35" s="3"/>
      <c r="G35" s="14"/>
      <c r="H35" s="12"/>
    </row>
    <row r="36" spans="1:8" ht="33" customHeight="1">
      <c r="A36" s="6" t="s">
        <v>15</v>
      </c>
      <c r="B36" s="3">
        <v>412.2</v>
      </c>
      <c r="C36" s="3">
        <v>277.2</v>
      </c>
      <c r="D36" s="3"/>
      <c r="E36" s="3">
        <v>15.9</v>
      </c>
      <c r="F36" s="3">
        <v>-3853.4</v>
      </c>
      <c r="G36" s="14"/>
      <c r="H36" s="12"/>
    </row>
    <row r="37" spans="1:8" ht="28.5">
      <c r="A37" s="4" t="s">
        <v>39</v>
      </c>
      <c r="B37" s="5">
        <f>SUM(B33:B36)</f>
        <v>412.2</v>
      </c>
      <c r="C37" s="5">
        <f>SUM(C33:C36)</f>
        <v>277.2</v>
      </c>
      <c r="D37" s="5"/>
      <c r="E37" s="13">
        <f>SUM(E33:E36)</f>
        <v>15.9</v>
      </c>
      <c r="F37" s="13">
        <f>SUM(F33:F36)</f>
        <v>-3853.4</v>
      </c>
      <c r="G37" s="13"/>
      <c r="H37" s="12"/>
    </row>
    <row r="38" spans="1:8">
      <c r="A38" s="7"/>
      <c r="B38" s="8"/>
      <c r="C38" s="8"/>
      <c r="D38" s="8"/>
      <c r="E38" s="8"/>
      <c r="F38" s="8"/>
      <c r="G38" s="8"/>
    </row>
    <row r="39" spans="1:8" ht="15.75">
      <c r="A39" s="35" t="s">
        <v>42</v>
      </c>
      <c r="B39" s="36"/>
      <c r="C39" s="36"/>
      <c r="D39" s="36"/>
      <c r="E39" s="36"/>
      <c r="F39" s="36"/>
      <c r="G39" s="36"/>
      <c r="H39" s="37"/>
    </row>
    <row r="40" spans="1:8" ht="15.75">
      <c r="A40" s="38" t="s">
        <v>44</v>
      </c>
      <c r="B40" s="38"/>
      <c r="C40" s="39"/>
      <c r="D40" s="39"/>
      <c r="E40" s="37" t="s">
        <v>24</v>
      </c>
      <c r="F40" s="39"/>
      <c r="G40" s="39"/>
      <c r="H40" s="39"/>
    </row>
    <row r="41" spans="1:8" ht="15.75">
      <c r="A41" s="37" t="s">
        <v>43</v>
      </c>
      <c r="B41" s="37"/>
      <c r="C41" s="37"/>
      <c r="D41" s="37"/>
      <c r="E41" s="37"/>
      <c r="F41" s="40" t="s">
        <v>21</v>
      </c>
      <c r="G41" s="40"/>
      <c r="H41" s="40"/>
    </row>
  </sheetData>
  <mergeCells count="13">
    <mergeCell ref="F41:H41"/>
    <mergeCell ref="G1:H1"/>
    <mergeCell ref="A3:H3"/>
    <mergeCell ref="C40:D40"/>
    <mergeCell ref="F40:H40"/>
    <mergeCell ref="A8:H8"/>
    <mergeCell ref="A21:H21"/>
    <mergeCell ref="A32:H32"/>
    <mergeCell ref="A4:H4"/>
    <mergeCell ref="A6:A7"/>
    <mergeCell ref="B6:D6"/>
    <mergeCell ref="E6:G6"/>
    <mergeCell ref="A40:B40"/>
  </mergeCells>
  <phoneticPr fontId="6" type="noConversion"/>
  <pageMargins left="0.70866141732283472" right="0.11811023622047245" top="0.55118110236220474" bottom="0.15748031496062992" header="0.31496062992125984" footer="0.31496062992125984"/>
  <pageSetup paperSize="9" scale="65" orientation="portrait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КФММР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Плетюхова ВА</cp:lastModifiedBy>
  <cp:lastPrinted>2021-04-16T05:48:25Z</cp:lastPrinted>
  <dcterms:created xsi:type="dcterms:W3CDTF">2016-03-17T11:05:02Z</dcterms:created>
  <dcterms:modified xsi:type="dcterms:W3CDTF">2021-04-16T05:48:28Z</dcterms:modified>
</cp:coreProperties>
</file>