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95" windowHeight="7425"/>
  </bookViews>
  <sheets>
    <sheet name="Лист1" sheetId="1" r:id="rId1"/>
  </sheets>
  <definedNames>
    <definedName name="_xlnm.Print_Area" localSheetId="0">Лист1!$A$1:$H$43</definedName>
  </definedNames>
  <calcPr calcId="125725"/>
</workbook>
</file>

<file path=xl/calcChain.xml><?xml version="1.0" encoding="utf-8"?>
<calcChain xmlns="http://schemas.openxmlformats.org/spreadsheetml/2006/main">
  <c r="H9" i="1"/>
  <c r="H13"/>
  <c r="H12"/>
  <c r="G17"/>
  <c r="G16"/>
  <c r="G15"/>
  <c r="C9"/>
  <c r="D15"/>
  <c r="H21"/>
  <c r="H20"/>
  <c r="H14"/>
  <c r="H10"/>
  <c r="F9"/>
  <c r="E9"/>
  <c r="H28"/>
  <c r="F19"/>
  <c r="C19"/>
  <c r="B19"/>
  <c r="E19"/>
  <c r="C39"/>
  <c r="B39"/>
  <c r="G25"/>
  <c r="D28"/>
  <c r="D25"/>
  <c r="F32"/>
  <c r="E32"/>
  <c r="C32"/>
  <c r="B32"/>
  <c r="H25"/>
  <c r="F22" l="1"/>
  <c r="H19"/>
  <c r="H32"/>
  <c r="G19"/>
  <c r="H27"/>
  <c r="G24" l="1"/>
  <c r="G26"/>
  <c r="G27"/>
  <c r="G29"/>
  <c r="G21" l="1"/>
  <c r="H26"/>
  <c r="H29"/>
  <c r="D27"/>
  <c r="D21"/>
  <c r="H24"/>
  <c r="F39"/>
  <c r="E39"/>
  <c r="G14"/>
  <c r="G13"/>
  <c r="G12"/>
  <c r="G11"/>
  <c r="G10"/>
  <c r="E22"/>
  <c r="E33" s="1"/>
  <c r="C22"/>
  <c r="H22" s="1"/>
  <c r="B9"/>
  <c r="B22" s="1"/>
  <c r="G20"/>
  <c r="D26"/>
  <c r="D29"/>
  <c r="D31"/>
  <c r="D24"/>
  <c r="D20"/>
  <c r="D19"/>
  <c r="D13"/>
  <c r="D14"/>
  <c r="D11"/>
  <c r="D10"/>
  <c r="D12"/>
  <c r="D32" l="1"/>
  <c r="B33"/>
  <c r="C33"/>
  <c r="G32"/>
  <c r="G9"/>
  <c r="D9"/>
  <c r="D22" l="1"/>
  <c r="G22"/>
  <c r="F33"/>
</calcChain>
</file>

<file path=xl/sharedStrings.xml><?xml version="1.0" encoding="utf-8"?>
<sst xmlns="http://schemas.openxmlformats.org/spreadsheetml/2006/main" count="53" uniqueCount="49">
  <si>
    <t>Наименование показателя</t>
  </si>
  <si>
    <t>Доходы</t>
  </si>
  <si>
    <t xml:space="preserve">Налоговые и неналоговые доходы </t>
  </si>
  <si>
    <t xml:space="preserve">Доходы от использования имущества, находящегося в государственной и муниципальной собственности                  </t>
  </si>
  <si>
    <t xml:space="preserve">Доходы от продажи материальных и нематериальных активов       </t>
  </si>
  <si>
    <t xml:space="preserve">Безвозмездные поступления      </t>
  </si>
  <si>
    <t xml:space="preserve">Всего:                         </t>
  </si>
  <si>
    <t>Расходы</t>
  </si>
  <si>
    <t xml:space="preserve">Общегосударственные вопросы    </t>
  </si>
  <si>
    <t xml:space="preserve">Национальная экономика         </t>
  </si>
  <si>
    <t xml:space="preserve">Жилищно-коммунальное хозяйство </t>
  </si>
  <si>
    <t xml:space="preserve">Социальная политика            </t>
  </si>
  <si>
    <t>Физическая культура и спорт</t>
  </si>
  <si>
    <t>Обслуживание государственного и муниципального долга</t>
  </si>
  <si>
    <t>Источники</t>
  </si>
  <si>
    <t>Изменение остатков  средств  на счетах по учету средств бюджета</t>
  </si>
  <si>
    <t xml:space="preserve">% исполнения    </t>
  </si>
  <si>
    <t>тыс. руб.</t>
  </si>
  <si>
    <t xml:space="preserve">Результат исполнения бюджета (дефицит "-", профицит "+")    </t>
  </si>
  <si>
    <t xml:space="preserve">Налоги на прибыль, доходы (налог на доходы физических лиц)      </t>
  </si>
  <si>
    <t>Безвозмездные поступления от других бюджетов бюджетной системы РФ</t>
  </si>
  <si>
    <t>С.В. Чалбушева</t>
  </si>
  <si>
    <t>Прочие безвозмездные поступления</t>
  </si>
  <si>
    <t>Сведения</t>
  </si>
  <si>
    <t xml:space="preserve"> </t>
  </si>
  <si>
    <t>Доходы от оказания платных услуг (работ) и компенсации затрат государства</t>
  </si>
  <si>
    <t>Бюджетные кредиты от других бюджетов бюджетной системы РФ</t>
  </si>
  <si>
    <t>Налоги на имущество</t>
  </si>
  <si>
    <t>Государственная пошлина</t>
  </si>
  <si>
    <t xml:space="preserve">Налоги на совокупный доход ( ЕСХН)     </t>
  </si>
  <si>
    <t>Культура и кинематография</t>
  </si>
  <si>
    <t>Получение бюджетных кредитов из других бюджетов бюджетной системы  Российской Федерации, бюджетами сельских поселений в валюте Российской Федерации</t>
  </si>
  <si>
    <t>Погашение бюджетных кредитов,полученных от других бюджетов бюджетной системы Российской Федерации в валюте  Российской Федерации, бюджетами сельских поселений в валюте Российской Федерации</t>
  </si>
  <si>
    <t>Национальная оборона</t>
  </si>
  <si>
    <t xml:space="preserve">Бюджетные назначения </t>
  </si>
  <si>
    <t xml:space="preserve">Кассовое исполнение </t>
  </si>
  <si>
    <t>Бюджетные назначения</t>
  </si>
  <si>
    <t>Источники финансирования дефицита бюджета -всего:</t>
  </si>
  <si>
    <t>Темп роста, в %  (2021 г./ 2020 г.)</t>
  </si>
  <si>
    <t>Председатель</t>
  </si>
  <si>
    <t xml:space="preserve">Марксовского муниципального района </t>
  </si>
  <si>
    <t xml:space="preserve">комитета финансов администрации 
</t>
  </si>
  <si>
    <t>свыше 200</t>
  </si>
  <si>
    <t>Приложение № 3</t>
  </si>
  <si>
    <t>прочие неналоговые доходы</t>
  </si>
  <si>
    <t>невыясненные поступления</t>
  </si>
  <si>
    <t>на 1 октября 2020 года</t>
  </si>
  <si>
    <t>на 1 октября 2021 года</t>
  </si>
  <si>
    <t xml:space="preserve"> об исполнении бюджета Осиновского муниципального образования за 9 месяцев 2021 года в сравнении с 9 месяцами 2020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</si>
</sst>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164" fontId="11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" fillId="3" borderId="1" xfId="0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Normal="100" zoomScaleSheetLayoutView="87" workbookViewId="0">
      <selection activeCell="F39" sqref="F39"/>
    </sheetView>
  </sheetViews>
  <sheetFormatPr defaultRowHeight="15"/>
  <cols>
    <col min="1" max="1" width="43.140625" customWidth="1"/>
    <col min="2" max="2" width="14" customWidth="1"/>
    <col min="3" max="3" width="14.42578125" customWidth="1"/>
    <col min="4" max="4" width="13.140625" customWidth="1"/>
    <col min="5" max="5" width="14.5703125" customWidth="1"/>
    <col min="6" max="6" width="14.42578125" customWidth="1"/>
    <col min="7" max="7" width="13.28515625" customWidth="1"/>
    <col min="8" max="8" width="12.85546875" customWidth="1"/>
  </cols>
  <sheetData>
    <row r="1" spans="1:8" ht="15.75">
      <c r="G1" s="26" t="s">
        <v>43</v>
      </c>
      <c r="H1" s="26"/>
    </row>
    <row r="2" spans="1:8" ht="30.75" customHeight="1">
      <c r="G2" s="15"/>
      <c r="H2" s="15"/>
    </row>
    <row r="3" spans="1:8" ht="26.25" customHeight="1">
      <c r="A3" s="27" t="s">
        <v>23</v>
      </c>
      <c r="B3" s="27"/>
      <c r="C3" s="27"/>
      <c r="D3" s="27"/>
      <c r="E3" s="27"/>
      <c r="F3" s="27"/>
      <c r="G3" s="27"/>
      <c r="H3" s="27"/>
    </row>
    <row r="4" spans="1:8" ht="27" customHeight="1">
      <c r="A4" s="27" t="s">
        <v>48</v>
      </c>
      <c r="B4" s="27"/>
      <c r="C4" s="27"/>
      <c r="D4" s="27"/>
      <c r="E4" s="27"/>
      <c r="F4" s="27"/>
      <c r="G4" s="27"/>
      <c r="H4" s="27"/>
    </row>
    <row r="5" spans="1:8" ht="17.25" customHeight="1">
      <c r="A5" s="1"/>
      <c r="B5" s="1"/>
      <c r="C5" s="1"/>
      <c r="D5" s="2"/>
      <c r="E5" s="1"/>
      <c r="F5" s="1"/>
      <c r="G5" s="2"/>
      <c r="H5" s="2" t="s">
        <v>17</v>
      </c>
    </row>
    <row r="6" spans="1:8" ht="17.25" customHeight="1">
      <c r="A6" s="34" t="s">
        <v>0</v>
      </c>
      <c r="B6" s="29" t="s">
        <v>46</v>
      </c>
      <c r="C6" s="30"/>
      <c r="D6" s="36"/>
      <c r="E6" s="37" t="s">
        <v>47</v>
      </c>
      <c r="F6" s="38"/>
      <c r="G6" s="39"/>
      <c r="H6" s="9"/>
    </row>
    <row r="7" spans="1:8" ht="59.25" customHeight="1">
      <c r="A7" s="35"/>
      <c r="B7" s="10" t="s">
        <v>34</v>
      </c>
      <c r="C7" s="10" t="s">
        <v>35</v>
      </c>
      <c r="D7" s="10" t="s">
        <v>16</v>
      </c>
      <c r="E7" s="10" t="s">
        <v>36</v>
      </c>
      <c r="F7" s="10" t="s">
        <v>35</v>
      </c>
      <c r="G7" s="10" t="s">
        <v>16</v>
      </c>
      <c r="H7" s="11" t="s">
        <v>38</v>
      </c>
    </row>
    <row r="8" spans="1:8">
      <c r="A8" s="29" t="s">
        <v>1</v>
      </c>
      <c r="B8" s="30"/>
      <c r="C8" s="30"/>
      <c r="D8" s="30"/>
      <c r="E8" s="30"/>
      <c r="F8" s="30"/>
      <c r="G8" s="30"/>
      <c r="H8" s="30"/>
    </row>
    <row r="9" spans="1:8">
      <c r="A9" s="3" t="s">
        <v>2</v>
      </c>
      <c r="B9" s="4">
        <f>SUM(B10:B16)</f>
        <v>7392.2999999999993</v>
      </c>
      <c r="C9" s="4">
        <f>SUM(C10:C18)</f>
        <v>4534.6000000000004</v>
      </c>
      <c r="D9" s="4">
        <f>C9/B9*100</f>
        <v>61.342207432057691</v>
      </c>
      <c r="E9" s="7">
        <f>SUM(E10:E18)</f>
        <v>11370</v>
      </c>
      <c r="F9" s="7">
        <f>SUM(F10:F18)</f>
        <v>9053.6</v>
      </c>
      <c r="G9" s="7">
        <f t="shared" ref="G9:G17" si="0">F9/E9*100</f>
        <v>79.627088830255062</v>
      </c>
      <c r="H9" s="21">
        <f>SUM(F9/C9)*100</f>
        <v>199.65597847660212</v>
      </c>
    </row>
    <row r="10" spans="1:8" ht="30">
      <c r="A10" s="16" t="s">
        <v>19</v>
      </c>
      <c r="B10" s="17">
        <v>2800</v>
      </c>
      <c r="C10" s="17">
        <v>2067.1</v>
      </c>
      <c r="D10" s="17">
        <f t="shared" ref="D10:D19" si="1">C10/B10*100</f>
        <v>73.825000000000003</v>
      </c>
      <c r="E10" s="17">
        <v>4163</v>
      </c>
      <c r="F10" s="17">
        <v>3044</v>
      </c>
      <c r="G10" s="17">
        <f t="shared" si="0"/>
        <v>73.120345904395862</v>
      </c>
      <c r="H10" s="18">
        <f>SUM(F10/C10)*100</f>
        <v>147.25944560011609</v>
      </c>
    </row>
    <row r="11" spans="1:8">
      <c r="A11" s="16" t="s">
        <v>29</v>
      </c>
      <c r="B11" s="17">
        <v>1629.9</v>
      </c>
      <c r="C11" s="17">
        <v>1097.4000000000001</v>
      </c>
      <c r="D11" s="17">
        <f>C11/B11*100</f>
        <v>67.329284005153696</v>
      </c>
      <c r="E11" s="17">
        <v>3707.5</v>
      </c>
      <c r="F11" s="17">
        <v>3860.4</v>
      </c>
      <c r="G11" s="17">
        <f t="shared" si="0"/>
        <v>104.12407282535401</v>
      </c>
      <c r="H11" s="18" t="s">
        <v>42</v>
      </c>
    </row>
    <row r="12" spans="1:8">
      <c r="A12" s="16" t="s">
        <v>27</v>
      </c>
      <c r="B12" s="17">
        <v>2650</v>
      </c>
      <c r="C12" s="17">
        <v>1161.3</v>
      </c>
      <c r="D12" s="17">
        <f t="shared" si="1"/>
        <v>43.822641509433964</v>
      </c>
      <c r="E12" s="17">
        <v>2114.3000000000002</v>
      </c>
      <c r="F12" s="17">
        <v>1024.7</v>
      </c>
      <c r="G12" s="17">
        <f t="shared" si="0"/>
        <v>48.465213072884637</v>
      </c>
      <c r="H12" s="18">
        <f>SUM(F12/C12)*100</f>
        <v>88.23732024455353</v>
      </c>
    </row>
    <row r="13" spans="1:8">
      <c r="A13" s="16" t="s">
        <v>28</v>
      </c>
      <c r="B13" s="17">
        <v>50</v>
      </c>
      <c r="C13" s="17">
        <v>7.5</v>
      </c>
      <c r="D13" s="17">
        <f>C13/B13*100</f>
        <v>15</v>
      </c>
      <c r="E13" s="17">
        <v>15</v>
      </c>
      <c r="F13" s="17">
        <v>6.8</v>
      </c>
      <c r="G13" s="17">
        <f t="shared" si="0"/>
        <v>45.333333333333329</v>
      </c>
      <c r="H13" s="18">
        <f>SUM(F13/C13)*100</f>
        <v>90.666666666666657</v>
      </c>
    </row>
    <row r="14" spans="1:8" ht="45" customHeight="1">
      <c r="A14" s="16" t="s">
        <v>3</v>
      </c>
      <c r="B14" s="17">
        <v>250</v>
      </c>
      <c r="C14" s="17">
        <v>187.8</v>
      </c>
      <c r="D14" s="17">
        <f t="shared" si="1"/>
        <v>75.12</v>
      </c>
      <c r="E14" s="17">
        <v>251</v>
      </c>
      <c r="F14" s="17">
        <v>86.2</v>
      </c>
      <c r="G14" s="17">
        <f t="shared" si="0"/>
        <v>34.342629482071715</v>
      </c>
      <c r="H14" s="18">
        <f t="shared" ref="H13:H17" si="2">SUM(F14/C14)*100</f>
        <v>45.89989350372737</v>
      </c>
    </row>
    <row r="15" spans="1:8" ht="29.25" customHeight="1">
      <c r="A15" s="16" t="s">
        <v>25</v>
      </c>
      <c r="B15" s="17">
        <v>12.4</v>
      </c>
      <c r="C15" s="17">
        <v>12.4</v>
      </c>
      <c r="D15" s="17">
        <f t="shared" si="1"/>
        <v>100</v>
      </c>
      <c r="E15" s="17">
        <v>38</v>
      </c>
      <c r="F15" s="17">
        <v>37.299999999999997</v>
      </c>
      <c r="G15" s="17">
        <f t="shared" si="0"/>
        <v>98.157894736842096</v>
      </c>
      <c r="H15" s="18" t="s">
        <v>42</v>
      </c>
    </row>
    <row r="16" spans="1:8" ht="30" customHeight="1">
      <c r="A16" s="16" t="s">
        <v>4</v>
      </c>
      <c r="B16" s="17"/>
      <c r="C16" s="17"/>
      <c r="D16" s="17"/>
      <c r="E16" s="17">
        <v>477</v>
      </c>
      <c r="F16" s="17">
        <v>390</v>
      </c>
      <c r="G16" s="17">
        <f t="shared" si="0"/>
        <v>81.761006289308185</v>
      </c>
      <c r="H16" s="18"/>
    </row>
    <row r="17" spans="1:8" ht="21" customHeight="1">
      <c r="A17" s="16" t="s">
        <v>44</v>
      </c>
      <c r="B17" s="17"/>
      <c r="C17" s="17"/>
      <c r="D17" s="17"/>
      <c r="E17" s="17">
        <v>604.20000000000005</v>
      </c>
      <c r="F17" s="17">
        <v>604.20000000000005</v>
      </c>
      <c r="G17" s="17">
        <f t="shared" si="0"/>
        <v>100</v>
      </c>
      <c r="H17" s="18"/>
    </row>
    <row r="18" spans="1:8" ht="20.25" hidden="1" customHeight="1">
      <c r="A18" s="16" t="s">
        <v>45</v>
      </c>
      <c r="B18" s="17"/>
      <c r="C18" s="17">
        <v>1.1000000000000001</v>
      </c>
      <c r="D18" s="17"/>
      <c r="E18" s="17"/>
      <c r="F18" s="17"/>
      <c r="G18" s="17"/>
      <c r="H18" s="18"/>
    </row>
    <row r="19" spans="1:8">
      <c r="A19" s="19" t="s">
        <v>5</v>
      </c>
      <c r="B19" s="20">
        <f>B20</f>
        <v>3885.6</v>
      </c>
      <c r="C19" s="20">
        <f>C20</f>
        <v>3433.9</v>
      </c>
      <c r="D19" s="20">
        <f t="shared" si="1"/>
        <v>88.375025736051057</v>
      </c>
      <c r="E19" s="20">
        <f>E20</f>
        <v>4405.3</v>
      </c>
      <c r="F19" s="20">
        <f>F20</f>
        <v>3174.2</v>
      </c>
      <c r="G19" s="20">
        <f t="shared" ref="G19" si="3">F19/E19*100</f>
        <v>72.054116632238433</v>
      </c>
      <c r="H19" s="21">
        <f t="shared" ref="H19" si="4">SUM(F19/C19)*100</f>
        <v>92.437170564081654</v>
      </c>
    </row>
    <row r="20" spans="1:8" ht="30" customHeight="1">
      <c r="A20" s="16" t="s">
        <v>20</v>
      </c>
      <c r="B20" s="17">
        <v>3885.6</v>
      </c>
      <c r="C20" s="17">
        <v>3433.9</v>
      </c>
      <c r="D20" s="17">
        <f>C20/B20*100</f>
        <v>88.375025736051057</v>
      </c>
      <c r="E20" s="17">
        <v>4405.3</v>
      </c>
      <c r="F20" s="17">
        <v>3174.2</v>
      </c>
      <c r="G20" s="17">
        <f t="shared" ref="G20:G22" si="5">F20/E20*100</f>
        <v>72.054116632238433</v>
      </c>
      <c r="H20" s="18">
        <f>SUM(F20/C20)*100</f>
        <v>92.437170564081654</v>
      </c>
    </row>
    <row r="21" spans="1:8" ht="19.5" hidden="1" customHeight="1">
      <c r="A21" s="16" t="s">
        <v>22</v>
      </c>
      <c r="B21" s="17"/>
      <c r="C21" s="17"/>
      <c r="D21" s="17" t="e">
        <f>C21/B21*100</f>
        <v>#DIV/0!</v>
      </c>
      <c r="E21" s="17"/>
      <c r="F21" s="17"/>
      <c r="G21" s="17" t="e">
        <f t="shared" si="5"/>
        <v>#DIV/0!</v>
      </c>
      <c r="H21" s="18" t="e">
        <f t="shared" ref="H21" si="6">SUM(F21/C21)*100</f>
        <v>#DIV/0!</v>
      </c>
    </row>
    <row r="22" spans="1:8">
      <c r="A22" s="19" t="s">
        <v>6</v>
      </c>
      <c r="B22" s="20">
        <f>B9+B19</f>
        <v>11277.9</v>
      </c>
      <c r="C22" s="20">
        <f>C9+C19</f>
        <v>7968.5</v>
      </c>
      <c r="D22" s="20">
        <f>C22/B22*100</f>
        <v>70.655884517507701</v>
      </c>
      <c r="E22" s="20">
        <f>E9+E19</f>
        <v>15775.3</v>
      </c>
      <c r="F22" s="20">
        <f>F9+F19</f>
        <v>12227.8</v>
      </c>
      <c r="G22" s="20">
        <f t="shared" si="5"/>
        <v>77.512313553466498</v>
      </c>
      <c r="H22" s="21">
        <f>SUM(F22/C22)*100</f>
        <v>153.4517161322708</v>
      </c>
    </row>
    <row r="23" spans="1:8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ht="18.75" customHeight="1">
      <c r="A24" s="16" t="s">
        <v>8</v>
      </c>
      <c r="B24" s="17">
        <v>5842.6</v>
      </c>
      <c r="C24" s="22">
        <v>3819.7</v>
      </c>
      <c r="D24" s="17">
        <f t="shared" ref="D24:D31" si="7">C24/B24*100</f>
        <v>65.376715845685126</v>
      </c>
      <c r="E24" s="17">
        <v>6891.7</v>
      </c>
      <c r="F24" s="17">
        <v>5725.1</v>
      </c>
      <c r="G24" s="17">
        <f>F24/E24*100</f>
        <v>83.072391427369169</v>
      </c>
      <c r="H24" s="18">
        <f t="shared" ref="H24:H29" si="8">SUM(F24/C24)*100</f>
        <v>149.88349870408672</v>
      </c>
    </row>
    <row r="25" spans="1:8" ht="18.75" customHeight="1">
      <c r="A25" s="16" t="s">
        <v>33</v>
      </c>
      <c r="B25" s="17">
        <v>202.5</v>
      </c>
      <c r="C25" s="22">
        <v>145.1</v>
      </c>
      <c r="D25" s="17">
        <f t="shared" si="7"/>
        <v>71.654320987654316</v>
      </c>
      <c r="E25" s="17">
        <v>234.2</v>
      </c>
      <c r="F25" s="22">
        <v>150.5</v>
      </c>
      <c r="G25" s="17">
        <f>F25/E25*100</f>
        <v>64.261315115286095</v>
      </c>
      <c r="H25" s="18">
        <f t="shared" si="8"/>
        <v>103.72157133011717</v>
      </c>
    </row>
    <row r="26" spans="1:8">
      <c r="A26" s="16" t="s">
        <v>9</v>
      </c>
      <c r="B26" s="17">
        <v>2498.9</v>
      </c>
      <c r="C26" s="17">
        <v>2278.1999999999998</v>
      </c>
      <c r="D26" s="17">
        <f t="shared" si="7"/>
        <v>91.168113970146862</v>
      </c>
      <c r="E26" s="17">
        <v>2841.5</v>
      </c>
      <c r="F26" s="17">
        <v>2447</v>
      </c>
      <c r="G26" s="17">
        <f t="shared" ref="G26:G29" si="9">F26/E26*100</f>
        <v>86.116487770543728</v>
      </c>
      <c r="H26" s="18">
        <f t="shared" si="8"/>
        <v>107.40935826529719</v>
      </c>
    </row>
    <row r="27" spans="1:8">
      <c r="A27" s="16" t="s">
        <v>10</v>
      </c>
      <c r="B27" s="17">
        <v>3646.1</v>
      </c>
      <c r="C27" s="17">
        <v>1744.1</v>
      </c>
      <c r="D27" s="17">
        <f t="shared" si="7"/>
        <v>47.834672663942293</v>
      </c>
      <c r="E27" s="17">
        <v>7284.2</v>
      </c>
      <c r="F27" s="17">
        <v>908.1</v>
      </c>
      <c r="G27" s="17">
        <f t="shared" si="9"/>
        <v>12.466708766920185</v>
      </c>
      <c r="H27" s="18">
        <f t="shared" si="8"/>
        <v>52.066968637119437</v>
      </c>
    </row>
    <row r="28" spans="1:8">
      <c r="A28" s="16" t="s">
        <v>30</v>
      </c>
      <c r="B28" s="17">
        <v>50</v>
      </c>
      <c r="C28" s="17">
        <v>50</v>
      </c>
      <c r="D28" s="17">
        <f t="shared" si="7"/>
        <v>100</v>
      </c>
      <c r="E28" s="17"/>
      <c r="F28" s="17"/>
      <c r="G28" s="17">
        <v>0</v>
      </c>
      <c r="H28" s="18">
        <f t="shared" si="8"/>
        <v>0</v>
      </c>
    </row>
    <row r="29" spans="1:8">
      <c r="A29" s="16" t="s">
        <v>11</v>
      </c>
      <c r="B29" s="17">
        <v>215.2</v>
      </c>
      <c r="C29" s="17">
        <v>113.3</v>
      </c>
      <c r="D29" s="17">
        <f t="shared" si="7"/>
        <v>52.64869888475836</v>
      </c>
      <c r="E29" s="17">
        <v>229.7</v>
      </c>
      <c r="F29" s="17">
        <v>145.30000000000001</v>
      </c>
      <c r="G29" s="17">
        <f t="shared" si="9"/>
        <v>63.2564214192425</v>
      </c>
      <c r="H29" s="18">
        <f t="shared" si="8"/>
        <v>128.24360105913507</v>
      </c>
    </row>
    <row r="30" spans="1:8" hidden="1">
      <c r="A30" s="16" t="s">
        <v>12</v>
      </c>
      <c r="B30" s="17"/>
      <c r="C30" s="17"/>
      <c r="D30" s="17"/>
      <c r="E30" s="17"/>
      <c r="F30" s="17"/>
      <c r="G30" s="17"/>
      <c r="H30" s="18"/>
    </row>
    <row r="31" spans="1:8" ht="30" hidden="1">
      <c r="A31" s="16" t="s">
        <v>13</v>
      </c>
      <c r="B31" s="17"/>
      <c r="C31" s="17"/>
      <c r="D31" s="17" t="e">
        <f t="shared" si="7"/>
        <v>#DIV/0!</v>
      </c>
      <c r="E31" s="17"/>
      <c r="F31" s="17"/>
      <c r="G31" s="17">
        <v>0</v>
      </c>
      <c r="H31" s="18">
        <v>0</v>
      </c>
    </row>
    <row r="32" spans="1:8">
      <c r="A32" s="19" t="s">
        <v>6</v>
      </c>
      <c r="B32" s="20">
        <f>B24+B25+B26+B27+B28+B29+B31+B30</f>
        <v>12455.300000000001</v>
      </c>
      <c r="C32" s="20">
        <f>C24+C25+C26+C27+C28+C29+C31+C30</f>
        <v>8150.4000000000005</v>
      </c>
      <c r="D32" s="20">
        <f>C32/B32*100</f>
        <v>65.43720343949964</v>
      </c>
      <c r="E32" s="20">
        <f>E24+E25+E26+E27+E28+E29+E31+E30</f>
        <v>17481.3</v>
      </c>
      <c r="F32" s="20">
        <f>F24+F25+F26+F27+F28+F29+F31+F30</f>
        <v>9376</v>
      </c>
      <c r="G32" s="20">
        <f>F32/E32*100</f>
        <v>53.634455103453405</v>
      </c>
      <c r="H32" s="21">
        <f>SUM(F32/C32)*100</f>
        <v>115.03729878288182</v>
      </c>
    </row>
    <row r="33" spans="1:8" ht="30">
      <c r="A33" s="16" t="s">
        <v>18</v>
      </c>
      <c r="B33" s="17">
        <f>B22-B32</f>
        <v>-1177.4000000000015</v>
      </c>
      <c r="C33" s="17">
        <f>C22-C32</f>
        <v>-181.90000000000055</v>
      </c>
      <c r="D33" s="17"/>
      <c r="E33" s="17">
        <f>E22-E32</f>
        <v>-1706</v>
      </c>
      <c r="F33" s="17">
        <f>F22-F32</f>
        <v>2851.7999999999993</v>
      </c>
      <c r="G33" s="17"/>
      <c r="H33" s="23"/>
    </row>
    <row r="34" spans="1:8">
      <c r="A34" s="31" t="s">
        <v>14</v>
      </c>
      <c r="B34" s="32"/>
      <c r="C34" s="32"/>
      <c r="D34" s="32"/>
      <c r="E34" s="32"/>
      <c r="F34" s="32"/>
      <c r="G34" s="32"/>
      <c r="H34" s="33"/>
    </row>
    <row r="35" spans="1:8" ht="29.25" customHeight="1">
      <c r="A35" s="16" t="s">
        <v>26</v>
      </c>
      <c r="B35" s="17">
        <v>0</v>
      </c>
      <c r="C35" s="17">
        <v>0</v>
      </c>
      <c r="D35" s="17"/>
      <c r="E35" s="17">
        <v>0</v>
      </c>
      <c r="F35" s="17">
        <v>0</v>
      </c>
      <c r="G35" s="17"/>
      <c r="H35" s="24"/>
    </row>
    <row r="36" spans="1:8" ht="60">
      <c r="A36" s="8" t="s">
        <v>31</v>
      </c>
      <c r="B36" s="17">
        <v>200</v>
      </c>
      <c r="C36" s="17"/>
      <c r="D36" s="17"/>
      <c r="E36" s="17">
        <v>200</v>
      </c>
      <c r="F36" s="17"/>
      <c r="G36" s="17"/>
      <c r="H36" s="24"/>
    </row>
    <row r="37" spans="1:8" ht="75.75" customHeight="1">
      <c r="A37" s="8" t="s">
        <v>32</v>
      </c>
      <c r="B37" s="17">
        <v>-200</v>
      </c>
      <c r="C37" s="17"/>
      <c r="D37" s="17"/>
      <c r="E37" s="17">
        <v>-200</v>
      </c>
      <c r="F37" s="17"/>
      <c r="G37" s="17"/>
      <c r="H37" s="24"/>
    </row>
    <row r="38" spans="1:8" ht="33" customHeight="1">
      <c r="A38" s="16" t="s">
        <v>15</v>
      </c>
      <c r="B38" s="17">
        <v>1177.4000000000001</v>
      </c>
      <c r="C38" s="17">
        <v>181.9</v>
      </c>
      <c r="D38" s="17"/>
      <c r="E38" s="17">
        <v>1706</v>
      </c>
      <c r="F38" s="17">
        <v>-2851.8</v>
      </c>
      <c r="G38" s="17"/>
      <c r="H38" s="24"/>
    </row>
    <row r="39" spans="1:8" ht="28.5">
      <c r="A39" s="19" t="s">
        <v>37</v>
      </c>
      <c r="B39" s="20">
        <f>SUM(B35:B38)</f>
        <v>1177.4000000000001</v>
      </c>
      <c r="C39" s="20">
        <f>SUM(C35:C38)</f>
        <v>181.9</v>
      </c>
      <c r="D39" s="20"/>
      <c r="E39" s="20">
        <f>SUM(E35:E38)</f>
        <v>1706</v>
      </c>
      <c r="F39" s="20">
        <f>SUM(F35:F38)</f>
        <v>-2851.8</v>
      </c>
      <c r="G39" s="20"/>
      <c r="H39" s="24"/>
    </row>
    <row r="40" spans="1:8">
      <c r="A40" s="5"/>
      <c r="B40" s="6"/>
      <c r="C40" s="6"/>
      <c r="D40" s="6"/>
      <c r="E40" s="6"/>
      <c r="F40" s="6"/>
      <c r="G40" s="6"/>
    </row>
    <row r="41" spans="1:8" ht="15.75">
      <c r="A41" s="12" t="s">
        <v>39</v>
      </c>
      <c r="B41" s="13"/>
      <c r="C41" s="13"/>
      <c r="D41" s="13"/>
      <c r="E41" s="13"/>
      <c r="F41" s="13"/>
      <c r="G41" s="13"/>
      <c r="H41" s="14"/>
    </row>
    <row r="42" spans="1:8" ht="15.75">
      <c r="A42" s="40" t="s">
        <v>41</v>
      </c>
      <c r="B42" s="40"/>
      <c r="C42" s="28"/>
      <c r="D42" s="28"/>
      <c r="E42" s="14" t="s">
        <v>24</v>
      </c>
      <c r="F42" s="28"/>
      <c r="G42" s="28"/>
      <c r="H42" s="28"/>
    </row>
    <row r="43" spans="1:8" ht="15.75">
      <c r="A43" s="14" t="s">
        <v>40</v>
      </c>
      <c r="B43" s="14"/>
      <c r="C43" s="14"/>
      <c r="D43" s="14"/>
      <c r="E43" s="14"/>
      <c r="F43" s="25" t="s">
        <v>21</v>
      </c>
      <c r="G43" s="25"/>
      <c r="H43" s="25"/>
    </row>
  </sheetData>
  <mergeCells count="13">
    <mergeCell ref="F43:H43"/>
    <mergeCell ref="G1:H1"/>
    <mergeCell ref="A3:H3"/>
    <mergeCell ref="C42:D42"/>
    <mergeCell ref="F42:H42"/>
    <mergeCell ref="A8:H8"/>
    <mergeCell ref="A23:H23"/>
    <mergeCell ref="A34:H34"/>
    <mergeCell ref="A4:H4"/>
    <mergeCell ref="A6:A7"/>
    <mergeCell ref="B6:D6"/>
    <mergeCell ref="E6:G6"/>
    <mergeCell ref="A42:B42"/>
  </mergeCells>
  <phoneticPr fontId="6" type="noConversion"/>
  <pageMargins left="0.70866141732283472" right="0.11811023622047245" top="0.55118110236220474" bottom="0.15748031496062992" header="0.31496062992125984" footer="0.31496062992125984"/>
  <pageSetup paperSize="9" scale="65" orientation="portrait" r:id="rId1"/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КФММР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Плетюхова ВА</cp:lastModifiedBy>
  <cp:lastPrinted>2021-06-01T10:22:50Z</cp:lastPrinted>
  <dcterms:created xsi:type="dcterms:W3CDTF">2016-03-17T11:05:02Z</dcterms:created>
  <dcterms:modified xsi:type="dcterms:W3CDTF">2021-10-11T11:03:52Z</dcterms:modified>
</cp:coreProperties>
</file>